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C\Documents\Lorena respaldo 14072017\LORENA\2020\información 2020\monitoreo del gasto\informacion solicitada para portal 2019-10feb\iniciativa L.I. 2019\"/>
    </mc:Choice>
  </mc:AlternateContent>
  <bookViews>
    <workbookView xWindow="0" yWindow="0" windowWidth="20490" windowHeight="7755"/>
  </bookViews>
  <sheets>
    <sheet name="anexo 4" sheetId="6" r:id="rId1"/>
  </sheets>
  <definedNames>
    <definedName name="_xlnm.Print_Area" localSheetId="0">'anexo 4'!$A$1:$U$209</definedName>
    <definedName name="calendario" localSheetId="0">#REF!</definedName>
    <definedName name="calendario">#REF!</definedName>
    <definedName name="_xlnm.Print_Titles" localSheetId="0">'anexo 4'!$1:$11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9" i="6" l="1"/>
  <c r="I207" i="6"/>
  <c r="I206" i="6"/>
  <c r="I205" i="6"/>
  <c r="U204" i="6"/>
  <c r="T204" i="6"/>
  <c r="S204" i="6"/>
  <c r="R204" i="6"/>
  <c r="Q204" i="6"/>
  <c r="P204" i="6"/>
  <c r="O204" i="6"/>
  <c r="N204" i="6"/>
  <c r="M204" i="6"/>
  <c r="L204" i="6"/>
  <c r="K204" i="6"/>
  <c r="J204" i="6"/>
  <c r="I202" i="6"/>
  <c r="I201" i="6"/>
  <c r="I200" i="6"/>
  <c r="I199" i="6"/>
  <c r="U198" i="6"/>
  <c r="T198" i="6"/>
  <c r="S198" i="6"/>
  <c r="R198" i="6"/>
  <c r="Q198" i="6"/>
  <c r="P198" i="6"/>
  <c r="O198" i="6"/>
  <c r="N198" i="6"/>
  <c r="M198" i="6"/>
  <c r="L198" i="6"/>
  <c r="K198" i="6"/>
  <c r="J198" i="6"/>
  <c r="I197" i="6"/>
  <c r="I196" i="6"/>
  <c r="U195" i="6"/>
  <c r="T195" i="6"/>
  <c r="S195" i="6"/>
  <c r="R195" i="6"/>
  <c r="Q195" i="6"/>
  <c r="P195" i="6"/>
  <c r="O195" i="6"/>
  <c r="N195" i="6"/>
  <c r="M195" i="6"/>
  <c r="L195" i="6"/>
  <c r="K195" i="6"/>
  <c r="J195" i="6"/>
  <c r="I194" i="6"/>
  <c r="I193" i="6"/>
  <c r="I192" i="6"/>
  <c r="I191" i="6"/>
  <c r="I190" i="6"/>
  <c r="I189" i="6"/>
  <c r="I188" i="6"/>
  <c r="I187" i="6"/>
  <c r="I186" i="6"/>
  <c r="I185" i="6"/>
  <c r="I183" i="6" s="1"/>
  <c r="I184" i="6"/>
  <c r="U183" i="6"/>
  <c r="T183" i="6"/>
  <c r="S183" i="6"/>
  <c r="R183" i="6"/>
  <c r="Q183" i="6"/>
  <c r="P183" i="6"/>
  <c r="O183" i="6"/>
  <c r="N183" i="6"/>
  <c r="M183" i="6"/>
  <c r="L183" i="6"/>
  <c r="K183" i="6"/>
  <c r="J183" i="6"/>
  <c r="I182" i="6"/>
  <c r="I181" i="6" s="1"/>
  <c r="U181" i="6"/>
  <c r="T181" i="6"/>
  <c r="S181" i="6"/>
  <c r="R181" i="6"/>
  <c r="Q181" i="6"/>
  <c r="P181" i="6"/>
  <c r="O181" i="6"/>
  <c r="N181" i="6"/>
  <c r="M181" i="6"/>
  <c r="L181" i="6"/>
  <c r="K181" i="6"/>
  <c r="J181" i="6"/>
  <c r="I180" i="6"/>
  <c r="I179" i="6"/>
  <c r="I178" i="6"/>
  <c r="I177" i="6"/>
  <c r="I176" i="6"/>
  <c r="I175" i="6"/>
  <c r="I174" i="6"/>
  <c r="I173" i="6"/>
  <c r="I172" i="6"/>
  <c r="I171" i="6"/>
  <c r="I170" i="6"/>
  <c r="I169" i="6"/>
  <c r="I168" i="6"/>
  <c r="I167" i="6"/>
  <c r="U166" i="6"/>
  <c r="T166" i="6"/>
  <c r="S166" i="6"/>
  <c r="R166" i="6"/>
  <c r="Q166" i="6"/>
  <c r="P166" i="6"/>
  <c r="O166" i="6"/>
  <c r="N166" i="6"/>
  <c r="M166" i="6"/>
  <c r="L166" i="6"/>
  <c r="K166" i="6"/>
  <c r="J166" i="6"/>
  <c r="I165" i="6"/>
  <c r="I164" i="6"/>
  <c r="I163" i="6"/>
  <c r="I162" i="6"/>
  <c r="I159" i="6" s="1"/>
  <c r="I161" i="6"/>
  <c r="I160" i="6"/>
  <c r="U159" i="6"/>
  <c r="U157" i="6" s="1"/>
  <c r="U155" i="6" s="1"/>
  <c r="T159" i="6"/>
  <c r="S159" i="6"/>
  <c r="R159" i="6"/>
  <c r="Q159" i="6"/>
  <c r="Q157" i="6" s="1"/>
  <c r="Q155" i="6" s="1"/>
  <c r="P159" i="6"/>
  <c r="O159" i="6"/>
  <c r="N159" i="6"/>
  <c r="M159" i="6"/>
  <c r="M157" i="6" s="1"/>
  <c r="M155" i="6" s="1"/>
  <c r="L159" i="6"/>
  <c r="K159" i="6"/>
  <c r="J159" i="6"/>
  <c r="I153" i="6"/>
  <c r="I152" i="6"/>
  <c r="I150" i="6"/>
  <c r="I149" i="6"/>
  <c r="I148" i="6"/>
  <c r="I147" i="6"/>
  <c r="I146" i="6"/>
  <c r="I145" i="6"/>
  <c r="I144" i="6"/>
  <c r="U143" i="6"/>
  <c r="U142" i="6" s="1"/>
  <c r="T143" i="6"/>
  <c r="T142" i="6" s="1"/>
  <c r="S143" i="6"/>
  <c r="S142" i="6" s="1"/>
  <c r="R143" i="6"/>
  <c r="R142" i="6" s="1"/>
  <c r="Q143" i="6"/>
  <c r="Q142" i="6" s="1"/>
  <c r="P143" i="6"/>
  <c r="P142" i="6" s="1"/>
  <c r="O143" i="6"/>
  <c r="O142" i="6" s="1"/>
  <c r="N143" i="6"/>
  <c r="N142" i="6" s="1"/>
  <c r="M143" i="6"/>
  <c r="M142" i="6" s="1"/>
  <c r="L143" i="6"/>
  <c r="L142" i="6" s="1"/>
  <c r="K143" i="6"/>
  <c r="K142" i="6" s="1"/>
  <c r="J143" i="6"/>
  <c r="J142" i="6" s="1"/>
  <c r="I140" i="6"/>
  <c r="I139" i="6" s="1"/>
  <c r="U139" i="6"/>
  <c r="T139" i="6"/>
  <c r="S139" i="6"/>
  <c r="R139" i="6"/>
  <c r="Q139" i="6"/>
  <c r="P139" i="6"/>
  <c r="O139" i="6"/>
  <c r="N139" i="6"/>
  <c r="M139" i="6"/>
  <c r="L139" i="6"/>
  <c r="K139" i="6"/>
  <c r="J139" i="6"/>
  <c r="I137" i="6"/>
  <c r="I136" i="6"/>
  <c r="I135" i="6"/>
  <c r="I134" i="6"/>
  <c r="I133" i="6"/>
  <c r="I132" i="6"/>
  <c r="I131" i="6"/>
  <c r="I130" i="6"/>
  <c r="I129" i="6"/>
  <c r="I128" i="6"/>
  <c r="I127" i="6"/>
  <c r="I126" i="6"/>
  <c r="I125" i="6"/>
  <c r="U124" i="6"/>
  <c r="T124" i="6"/>
  <c r="S124" i="6"/>
  <c r="R124" i="6"/>
  <c r="Q124" i="6"/>
  <c r="P124" i="6"/>
  <c r="O124" i="6"/>
  <c r="N124" i="6"/>
  <c r="M124" i="6"/>
  <c r="L124" i="6"/>
  <c r="K124" i="6"/>
  <c r="J124" i="6"/>
  <c r="I123" i="6"/>
  <c r="I122" i="6"/>
  <c r="I121" i="6"/>
  <c r="I120" i="6"/>
  <c r="U119" i="6"/>
  <c r="T119" i="6"/>
  <c r="S119" i="6"/>
  <c r="R119" i="6"/>
  <c r="Q119" i="6"/>
  <c r="P119" i="6"/>
  <c r="O119" i="6"/>
  <c r="N119" i="6"/>
  <c r="M119" i="6"/>
  <c r="L119" i="6"/>
  <c r="K119" i="6"/>
  <c r="J119" i="6"/>
  <c r="I118" i="6"/>
  <c r="I117" i="6"/>
  <c r="I116" i="6"/>
  <c r="I115" i="6"/>
  <c r="U114" i="6"/>
  <c r="T114" i="6"/>
  <c r="S114" i="6"/>
  <c r="R114" i="6"/>
  <c r="Q114" i="6"/>
  <c r="P114" i="6"/>
  <c r="O114" i="6"/>
  <c r="N114" i="6"/>
  <c r="M114" i="6"/>
  <c r="L114" i="6"/>
  <c r="K114" i="6"/>
  <c r="J114" i="6"/>
  <c r="I113" i="6"/>
  <c r="I112" i="6" s="1"/>
  <c r="U112" i="6"/>
  <c r="T112" i="6"/>
  <c r="S112" i="6"/>
  <c r="R112" i="6"/>
  <c r="R111" i="6" s="1"/>
  <c r="Q112" i="6"/>
  <c r="P112" i="6"/>
  <c r="O112" i="6"/>
  <c r="N112" i="6"/>
  <c r="N111" i="6" s="1"/>
  <c r="M112" i="6"/>
  <c r="L112" i="6"/>
  <c r="K112" i="6"/>
  <c r="J112" i="6"/>
  <c r="J111" i="6" s="1"/>
  <c r="I110" i="6"/>
  <c r="I109" i="6"/>
  <c r="I108" i="6"/>
  <c r="I107" i="6"/>
  <c r="I106" i="6"/>
  <c r="U105" i="6"/>
  <c r="T105" i="6"/>
  <c r="S105" i="6"/>
  <c r="R105" i="6"/>
  <c r="Q105" i="6"/>
  <c r="P105" i="6"/>
  <c r="O105" i="6"/>
  <c r="N105" i="6"/>
  <c r="M105" i="6"/>
  <c r="L105" i="6"/>
  <c r="K105" i="6"/>
  <c r="J105" i="6"/>
  <c r="I104" i="6"/>
  <c r="I103" i="6" s="1"/>
  <c r="U103" i="6"/>
  <c r="T103" i="6"/>
  <c r="S103" i="6"/>
  <c r="R103" i="6"/>
  <c r="Q103" i="6"/>
  <c r="P103" i="6"/>
  <c r="O103" i="6"/>
  <c r="N103" i="6"/>
  <c r="M103" i="6"/>
  <c r="L103" i="6"/>
  <c r="K103" i="6"/>
  <c r="J103" i="6"/>
  <c r="I102" i="6"/>
  <c r="I101" i="6" s="1"/>
  <c r="U101" i="6"/>
  <c r="T101" i="6"/>
  <c r="S101" i="6"/>
  <c r="R101" i="6"/>
  <c r="Q101" i="6"/>
  <c r="P101" i="6"/>
  <c r="O101" i="6"/>
  <c r="N101" i="6"/>
  <c r="M101" i="6"/>
  <c r="L101" i="6"/>
  <c r="K101" i="6"/>
  <c r="J101" i="6"/>
  <c r="I100" i="6"/>
  <c r="I99" i="6"/>
  <c r="U98" i="6"/>
  <c r="T98" i="6"/>
  <c r="S98" i="6"/>
  <c r="R98" i="6"/>
  <c r="Q98" i="6"/>
  <c r="P98" i="6"/>
  <c r="O98" i="6"/>
  <c r="N98" i="6"/>
  <c r="M98" i="6"/>
  <c r="L98" i="6"/>
  <c r="K98" i="6"/>
  <c r="J98" i="6"/>
  <c r="I97" i="6"/>
  <c r="I96" i="6"/>
  <c r="U95" i="6"/>
  <c r="T95" i="6"/>
  <c r="S95" i="6"/>
  <c r="R95" i="6"/>
  <c r="Q95" i="6"/>
  <c r="P95" i="6"/>
  <c r="O95" i="6"/>
  <c r="N95" i="6"/>
  <c r="M95" i="6"/>
  <c r="L95" i="6"/>
  <c r="K95" i="6"/>
  <c r="J95" i="6"/>
  <c r="I94" i="6"/>
  <c r="I93" i="6"/>
  <c r="U92" i="6"/>
  <c r="T92" i="6"/>
  <c r="S92" i="6"/>
  <c r="R92" i="6"/>
  <c r="Q92" i="6"/>
  <c r="P92" i="6"/>
  <c r="O92" i="6"/>
  <c r="N92" i="6"/>
  <c r="M92" i="6"/>
  <c r="L92" i="6"/>
  <c r="K92" i="6"/>
  <c r="J92" i="6"/>
  <c r="I91" i="6"/>
  <c r="I90" i="6"/>
  <c r="U89" i="6"/>
  <c r="T89" i="6"/>
  <c r="S89" i="6"/>
  <c r="R89" i="6"/>
  <c r="Q89" i="6"/>
  <c r="P89" i="6"/>
  <c r="O89" i="6"/>
  <c r="N89" i="6"/>
  <c r="M89" i="6"/>
  <c r="L89" i="6"/>
  <c r="K89" i="6"/>
  <c r="J89" i="6"/>
  <c r="I88" i="6"/>
  <c r="I87" i="6" s="1"/>
  <c r="U87" i="6"/>
  <c r="T87" i="6"/>
  <c r="S87" i="6"/>
  <c r="R87" i="6"/>
  <c r="Q87" i="6"/>
  <c r="P87" i="6"/>
  <c r="O87" i="6"/>
  <c r="N87" i="6"/>
  <c r="M87" i="6"/>
  <c r="L87" i="6"/>
  <c r="K87" i="6"/>
  <c r="J87" i="6"/>
  <c r="I86" i="6"/>
  <c r="I85" i="6" s="1"/>
  <c r="U85" i="6"/>
  <c r="T85" i="6"/>
  <c r="S85" i="6"/>
  <c r="R85" i="6"/>
  <c r="Q85" i="6"/>
  <c r="P85" i="6"/>
  <c r="O85" i="6"/>
  <c r="N85" i="6"/>
  <c r="M85" i="6"/>
  <c r="L85" i="6"/>
  <c r="K85" i="6"/>
  <c r="J85" i="6"/>
  <c r="I84" i="6"/>
  <c r="I83" i="6"/>
  <c r="I82" i="6"/>
  <c r="U81" i="6"/>
  <c r="U80" i="6" s="1"/>
  <c r="T81" i="6"/>
  <c r="T80" i="6" s="1"/>
  <c r="S81" i="6"/>
  <c r="S80" i="6" s="1"/>
  <c r="R81" i="6"/>
  <c r="R80" i="6" s="1"/>
  <c r="Q81" i="6"/>
  <c r="Q80" i="6" s="1"/>
  <c r="P81" i="6"/>
  <c r="P80" i="6" s="1"/>
  <c r="O81" i="6"/>
  <c r="O80" i="6" s="1"/>
  <c r="N81" i="6"/>
  <c r="N80" i="6" s="1"/>
  <c r="M81" i="6"/>
  <c r="M80" i="6" s="1"/>
  <c r="L81" i="6"/>
  <c r="L80" i="6" s="1"/>
  <c r="K81" i="6"/>
  <c r="K80" i="6" s="1"/>
  <c r="J81" i="6"/>
  <c r="J80" i="6" s="1"/>
  <c r="I79" i="6"/>
  <c r="I78" i="6"/>
  <c r="U77" i="6"/>
  <c r="T77" i="6"/>
  <c r="S77" i="6"/>
  <c r="R77" i="6"/>
  <c r="Q77" i="6"/>
  <c r="P77" i="6"/>
  <c r="O77" i="6"/>
  <c r="N77" i="6"/>
  <c r="M77" i="6"/>
  <c r="L77" i="6"/>
  <c r="K77" i="6"/>
  <c r="J77" i="6"/>
  <c r="I76" i="6"/>
  <c r="I75" i="6"/>
  <c r="U74" i="6"/>
  <c r="U71" i="6" s="1"/>
  <c r="T74" i="6"/>
  <c r="T71" i="6" s="1"/>
  <c r="S74" i="6"/>
  <c r="R74" i="6"/>
  <c r="Q74" i="6"/>
  <c r="Q71" i="6" s="1"/>
  <c r="P74" i="6"/>
  <c r="P71" i="6" s="1"/>
  <c r="O74" i="6"/>
  <c r="O71" i="6" s="1"/>
  <c r="N74" i="6"/>
  <c r="N71" i="6" s="1"/>
  <c r="M74" i="6"/>
  <c r="M71" i="6" s="1"/>
  <c r="L74" i="6"/>
  <c r="L71" i="6" s="1"/>
  <c r="K74" i="6"/>
  <c r="J74" i="6"/>
  <c r="J71" i="6" s="1"/>
  <c r="I74" i="6"/>
  <c r="I73" i="6"/>
  <c r="I72" i="6"/>
  <c r="S71" i="6"/>
  <c r="R71" i="6"/>
  <c r="K71" i="6"/>
  <c r="I70" i="6"/>
  <c r="I69" i="6"/>
  <c r="I68" i="6" s="1"/>
  <c r="U68" i="6"/>
  <c r="T68" i="6"/>
  <c r="S68" i="6"/>
  <c r="R68" i="6"/>
  <c r="Q68" i="6"/>
  <c r="P68" i="6"/>
  <c r="O68" i="6"/>
  <c r="N68" i="6"/>
  <c r="M68" i="6"/>
  <c r="L68" i="6"/>
  <c r="K68" i="6"/>
  <c r="J68" i="6"/>
  <c r="I67" i="6"/>
  <c r="I66" i="6"/>
  <c r="I65" i="6"/>
  <c r="I64" i="6"/>
  <c r="U63" i="6"/>
  <c r="T63" i="6"/>
  <c r="S63" i="6"/>
  <c r="R63" i="6"/>
  <c r="Q63" i="6"/>
  <c r="P63" i="6"/>
  <c r="O63" i="6"/>
  <c r="N63" i="6"/>
  <c r="M63" i="6"/>
  <c r="L63" i="6"/>
  <c r="K63" i="6"/>
  <c r="J63" i="6"/>
  <c r="I62" i="6"/>
  <c r="I61" i="6"/>
  <c r="I60" i="6" s="1"/>
  <c r="U60" i="6"/>
  <c r="T60" i="6"/>
  <c r="S60" i="6"/>
  <c r="R60" i="6"/>
  <c r="Q60" i="6"/>
  <c r="P60" i="6"/>
  <c r="O60" i="6"/>
  <c r="N60" i="6"/>
  <c r="M60" i="6"/>
  <c r="L60" i="6"/>
  <c r="K60" i="6"/>
  <c r="J60" i="6"/>
  <c r="I59" i="6"/>
  <c r="I58" i="6"/>
  <c r="I57" i="6" s="1"/>
  <c r="I56" i="6" s="1"/>
  <c r="U57" i="6"/>
  <c r="U56" i="6" s="1"/>
  <c r="T57" i="6"/>
  <c r="T56" i="6" s="1"/>
  <c r="S57" i="6"/>
  <c r="R57" i="6"/>
  <c r="Q57" i="6"/>
  <c r="Q56" i="6" s="1"/>
  <c r="P57" i="6"/>
  <c r="P56" i="6" s="1"/>
  <c r="O57" i="6"/>
  <c r="O56" i="6" s="1"/>
  <c r="N57" i="6"/>
  <c r="N56" i="6" s="1"/>
  <c r="M57" i="6"/>
  <c r="M56" i="6" s="1"/>
  <c r="L57" i="6"/>
  <c r="L56" i="6" s="1"/>
  <c r="K57" i="6"/>
  <c r="K56" i="6" s="1"/>
  <c r="J57" i="6"/>
  <c r="J56" i="6" s="1"/>
  <c r="S56" i="6"/>
  <c r="R56" i="6"/>
  <c r="I54" i="6"/>
  <c r="I53" i="6"/>
  <c r="U52" i="6"/>
  <c r="T52" i="6"/>
  <c r="S52" i="6"/>
  <c r="R52" i="6"/>
  <c r="Q52" i="6"/>
  <c r="P52" i="6"/>
  <c r="O52" i="6"/>
  <c r="N52" i="6"/>
  <c r="M52" i="6"/>
  <c r="L52" i="6"/>
  <c r="K52" i="6"/>
  <c r="J52" i="6"/>
  <c r="I51" i="6"/>
  <c r="I50" i="6"/>
  <c r="I49" i="6"/>
  <c r="U48" i="6"/>
  <c r="T48" i="6"/>
  <c r="S48" i="6"/>
  <c r="R48" i="6"/>
  <c r="Q48" i="6"/>
  <c r="P48" i="6"/>
  <c r="O48" i="6"/>
  <c r="N48" i="6"/>
  <c r="M48" i="6"/>
  <c r="L48" i="6"/>
  <c r="K48" i="6"/>
  <c r="J48" i="6"/>
  <c r="I47" i="6"/>
  <c r="I46" i="6"/>
  <c r="I45" i="6"/>
  <c r="I44" i="6"/>
  <c r="U43" i="6"/>
  <c r="T43" i="6"/>
  <c r="S43" i="6"/>
  <c r="R43" i="6"/>
  <c r="Q43" i="6"/>
  <c r="P43" i="6"/>
  <c r="O43" i="6"/>
  <c r="N43" i="6"/>
  <c r="M43" i="6"/>
  <c r="L43" i="6"/>
  <c r="K43" i="6"/>
  <c r="J43" i="6"/>
  <c r="I39" i="6"/>
  <c r="I38" i="6"/>
  <c r="I36" i="6"/>
  <c r="U35" i="6"/>
  <c r="T35" i="6" s="1"/>
  <c r="S35" i="6" s="1"/>
  <c r="R35" i="6" s="1"/>
  <c r="Q35" i="6" s="1"/>
  <c r="P35" i="6" s="1"/>
  <c r="O35" i="6" s="1"/>
  <c r="N35" i="6" s="1"/>
  <c r="M35" i="6" s="1"/>
  <c r="L35" i="6" s="1"/>
  <c r="K35" i="6" s="1"/>
  <c r="J35" i="6" s="1"/>
  <c r="I35" i="6" s="1"/>
  <c r="I33" i="6"/>
  <c r="I32" i="6"/>
  <c r="I31" i="6" s="1"/>
  <c r="U31" i="6"/>
  <c r="T31" i="6"/>
  <c r="S31" i="6"/>
  <c r="R31" i="6"/>
  <c r="Q31" i="6"/>
  <c r="P31" i="6"/>
  <c r="O31" i="6"/>
  <c r="N31" i="6"/>
  <c r="M31" i="6"/>
  <c r="L31" i="6"/>
  <c r="K31" i="6"/>
  <c r="J31" i="6"/>
  <c r="I30" i="6"/>
  <c r="I29" i="6"/>
  <c r="I28" i="6" s="1"/>
  <c r="U28" i="6"/>
  <c r="T28" i="6"/>
  <c r="S28" i="6"/>
  <c r="R28" i="6"/>
  <c r="Q28" i="6"/>
  <c r="P28" i="6"/>
  <c r="O28" i="6"/>
  <c r="N28" i="6"/>
  <c r="M28" i="6"/>
  <c r="L28" i="6"/>
  <c r="K28" i="6"/>
  <c r="J28" i="6"/>
  <c r="I27" i="6"/>
  <c r="I26" i="6"/>
  <c r="U25" i="6"/>
  <c r="T25" i="6"/>
  <c r="S25" i="6"/>
  <c r="R25" i="6"/>
  <c r="Q25" i="6"/>
  <c r="P25" i="6"/>
  <c r="O25" i="6"/>
  <c r="N25" i="6"/>
  <c r="M25" i="6"/>
  <c r="L25" i="6"/>
  <c r="K25" i="6"/>
  <c r="J25" i="6"/>
  <c r="I24" i="6"/>
  <c r="I23" i="6" s="1"/>
  <c r="U23" i="6"/>
  <c r="T23" i="6"/>
  <c r="S23" i="6"/>
  <c r="R23" i="6"/>
  <c r="Q23" i="6"/>
  <c r="P23" i="6"/>
  <c r="O23" i="6"/>
  <c r="N23" i="6"/>
  <c r="M23" i="6"/>
  <c r="L23" i="6"/>
  <c r="K23" i="6"/>
  <c r="J23" i="6"/>
  <c r="I22" i="6"/>
  <c r="I21" i="6"/>
  <c r="I20" i="6"/>
  <c r="I19" i="6"/>
  <c r="U18" i="6"/>
  <c r="T18" i="6"/>
  <c r="S18" i="6"/>
  <c r="R18" i="6"/>
  <c r="Q18" i="6"/>
  <c r="P18" i="6"/>
  <c r="O18" i="6"/>
  <c r="N18" i="6"/>
  <c r="M18" i="6"/>
  <c r="L18" i="6"/>
  <c r="K18" i="6"/>
  <c r="J18" i="6"/>
  <c r="Q42" i="6" l="1"/>
  <c r="I92" i="6"/>
  <c r="J17" i="6"/>
  <c r="L111" i="6"/>
  <c r="L41" i="6" s="1"/>
  <c r="P111" i="6"/>
  <c r="I143" i="6"/>
  <c r="I142" i="6" s="1"/>
  <c r="I48" i="6"/>
  <c r="I81" i="6"/>
  <c r="I80" i="6" s="1"/>
  <c r="L42" i="6"/>
  <c r="P42" i="6"/>
  <c r="T42" i="6"/>
  <c r="O55" i="6"/>
  <c r="I89" i="6"/>
  <c r="I105" i="6"/>
  <c r="K111" i="6"/>
  <c r="O111" i="6"/>
  <c r="S111" i="6"/>
  <c r="N55" i="6"/>
  <c r="R17" i="6"/>
  <c r="I98" i="6"/>
  <c r="M42" i="6"/>
  <c r="U42" i="6"/>
  <c r="I95" i="6"/>
  <c r="J157" i="6"/>
  <c r="J155" i="6" s="1"/>
  <c r="N157" i="6"/>
  <c r="N155" i="6" s="1"/>
  <c r="R157" i="6"/>
  <c r="R155" i="6" s="1"/>
  <c r="I204" i="6"/>
  <c r="N17" i="6"/>
  <c r="I18" i="6"/>
  <c r="K55" i="6"/>
  <c r="I25" i="6"/>
  <c r="S55" i="6"/>
  <c r="I77" i="6"/>
  <c r="M111" i="6"/>
  <c r="Q111" i="6"/>
  <c r="U111" i="6"/>
  <c r="T111" i="6"/>
  <c r="I114" i="6"/>
  <c r="I195" i="6"/>
  <c r="J42" i="6"/>
  <c r="K42" i="6"/>
  <c r="S42" i="6"/>
  <c r="K17" i="6"/>
  <c r="O17" i="6"/>
  <c r="S17" i="6"/>
  <c r="I124" i="6"/>
  <c r="K157" i="6"/>
  <c r="K155" i="6" s="1"/>
  <c r="O157" i="6"/>
  <c r="O155" i="6" s="1"/>
  <c r="S157" i="6"/>
  <c r="S155" i="6" s="1"/>
  <c r="N42" i="6"/>
  <c r="R42" i="6"/>
  <c r="J55" i="6"/>
  <c r="O42" i="6"/>
  <c r="I198" i="6"/>
  <c r="R55" i="6"/>
  <c r="I119" i="6"/>
  <c r="I111" i="6" s="1"/>
  <c r="M17" i="6"/>
  <c r="Q17" i="6"/>
  <c r="U17" i="6"/>
  <c r="L17" i="6"/>
  <c r="P17" i="6"/>
  <c r="T17" i="6"/>
  <c r="I52" i="6"/>
  <c r="I63" i="6"/>
  <c r="I71" i="6"/>
  <c r="L55" i="6"/>
  <c r="P55" i="6"/>
  <c r="P41" i="6" s="1"/>
  <c r="T55" i="6"/>
  <c r="L157" i="6"/>
  <c r="L155" i="6" s="1"/>
  <c r="P157" i="6"/>
  <c r="P155" i="6" s="1"/>
  <c r="T157" i="6"/>
  <c r="T155" i="6" s="1"/>
  <c r="I166" i="6"/>
  <c r="Q55" i="6"/>
  <c r="N41" i="6"/>
  <c r="M55" i="6"/>
  <c r="U55" i="6"/>
  <c r="I43" i="6"/>
  <c r="O41" i="6" l="1"/>
  <c r="O15" i="6" s="1"/>
  <c r="O13" i="6" s="1"/>
  <c r="U41" i="6"/>
  <c r="U15" i="6" s="1"/>
  <c r="U13" i="6" s="1"/>
  <c r="Q41" i="6"/>
  <c r="Q15" i="6" s="1"/>
  <c r="Q13" i="6" s="1"/>
  <c r="K41" i="6"/>
  <c r="I17" i="6"/>
  <c r="I157" i="6"/>
  <c r="I155" i="6" s="1"/>
  <c r="T41" i="6"/>
  <c r="T15" i="6" s="1"/>
  <c r="T13" i="6" s="1"/>
  <c r="I55" i="6"/>
  <c r="L15" i="6"/>
  <c r="L13" i="6" s="1"/>
  <c r="S41" i="6"/>
  <c r="I42" i="6"/>
  <c r="I41" i="6" s="1"/>
  <c r="M41" i="6"/>
  <c r="N15" i="6"/>
  <c r="N13" i="6" s="1"/>
  <c r="S15" i="6"/>
  <c r="K15" i="6"/>
  <c r="K13" i="6" s="1"/>
  <c r="S13" i="6"/>
  <c r="R41" i="6"/>
  <c r="R15" i="6" s="1"/>
  <c r="R13" i="6" s="1"/>
  <c r="J41" i="6"/>
  <c r="J15" i="6" s="1"/>
  <c r="J13" i="6" s="1"/>
  <c r="P15" i="6"/>
  <c r="P13" i="6" s="1"/>
  <c r="M15" i="6"/>
  <c r="M13" i="6" s="1"/>
  <c r="I15" i="6" l="1"/>
  <c r="I13" i="6" s="1"/>
</calcChain>
</file>

<file path=xl/sharedStrings.xml><?xml version="1.0" encoding="utf-8"?>
<sst xmlns="http://schemas.openxmlformats.org/spreadsheetml/2006/main" count="202" uniqueCount="198">
  <si>
    <t>Colegio de Bachilleres del Estado de Oaxaca</t>
  </si>
  <si>
    <t>Colegio de Estudios Científicos y Tecnológicos del Estado de Oaxaca</t>
  </si>
  <si>
    <t>Universidad Tecnológica de la Mixteca</t>
  </si>
  <si>
    <t>Universidad del Mar</t>
  </si>
  <si>
    <t>Universidad del Istmo</t>
  </si>
  <si>
    <t>Universidad del Papaloapan</t>
  </si>
  <si>
    <t>Universidad de la Sierra Sur</t>
  </si>
  <si>
    <t>Universidad de la Sierra Juárez</t>
  </si>
  <si>
    <t>Universidad de la Cañada</t>
  </si>
  <si>
    <t>Ley de Ingresos del Estado de Oaxaca, Ejercicio 2019</t>
  </si>
  <si>
    <t>Participaciones</t>
  </si>
  <si>
    <t>Fondo General de Participaciones</t>
  </si>
  <si>
    <t>Fondo de Fomento Municipal</t>
  </si>
  <si>
    <t>Participaciones en Impuestos Especiales</t>
  </si>
  <si>
    <t>Fondo de Fiscalización y Recaudación</t>
  </si>
  <si>
    <t xml:space="preserve">Fondo de Compensación  </t>
  </si>
  <si>
    <t>Fondo del Impuesto sobre la Renta</t>
  </si>
  <si>
    <t xml:space="preserve"> Incentivos Derivados de la Colaboración Fiscal </t>
  </si>
  <si>
    <t>Impuesto sobre Automóviles Nuevos</t>
  </si>
  <si>
    <t>Actos de Fiscalización</t>
  </si>
  <si>
    <t>Otros Incentivos</t>
  </si>
  <si>
    <t>De los Ingresos por la Enajenación de Terrenos, Construcciones o Terrenos y Construcciones</t>
  </si>
  <si>
    <t>Impuestos a las Ventas Finales de Gasolinas y Diesel</t>
  </si>
  <si>
    <t>Incentivo Régimen de Incorporación Fiscal</t>
  </si>
  <si>
    <t>Fondo de Compensación del Impuesto Sobre Automóviles Nuevos</t>
  </si>
  <si>
    <t>Fondo de Compensación del Régimen de Pequeños Contribuyentes y Régimen de  Intermedios</t>
  </si>
  <si>
    <t>Impuesto sobre Tenencia Federal</t>
  </si>
  <si>
    <t xml:space="preserve">Del Régimen de Pequeños Contribuyentes  </t>
  </si>
  <si>
    <t>Del Régimen Intermedio de las Personas Físicas con Actividades Empresariales</t>
  </si>
  <si>
    <t>Anexo 4</t>
  </si>
  <si>
    <t xml:space="preserve">Calendario  de Ingresos </t>
  </si>
  <si>
    <t>(Pesos)</t>
  </si>
  <si>
    <t>CONCEPTOS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</si>
  <si>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</si>
  <si>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</si>
  <si>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</si>
  <si>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</si>
  <si>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</si>
  <si>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</si>
  <si>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</si>
  <si>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</si>
  <si>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</si>
  <si>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</si>
  <si>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</si>
  <si>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</si>
  <si>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</si>
  <si>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</si>
  <si>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INGRESOS DE GESTIÓN</t>
  </si>
  <si>
    <t>IMPUESTOS</t>
  </si>
  <si>
    <t xml:space="preserve">Impuestos Sobre los Ingresos </t>
  </si>
  <si>
    <t>Sobre Rifas, Loterías, Sorteos y Concursos</t>
  </si>
  <si>
    <t>Sobre Diversiones y Espectáculos Públicos</t>
  </si>
  <si>
    <t>Cedular a los Ingresos por el Otorgamiento del Uso o Goce Temporal de Bienes Inmuebles</t>
  </si>
  <si>
    <t>Sobre las Demasías Caducas</t>
  </si>
  <si>
    <t>Impuestos Sobre el Patrimonio</t>
  </si>
  <si>
    <t>Sobre Tenencia o Uso de Vehículos</t>
  </si>
  <si>
    <t xml:space="preserve">Impuestos Sobre la Producción, el Consumo y las Transacciones </t>
  </si>
  <si>
    <t>Sobre la Adquisición de Vehículos de Motor Usados</t>
  </si>
  <si>
    <t>Sobre la Prestación de Servicios de Hospedaje</t>
  </si>
  <si>
    <t xml:space="preserve">Impuestos Sobre Nóminas y Asimilables </t>
  </si>
  <si>
    <t>Impuesto Sobre Erogaciones por Remuneraciones al Trabajo Personal</t>
  </si>
  <si>
    <t>Accesorios de Impuestos</t>
  </si>
  <si>
    <t>Otros Impuestos</t>
  </si>
  <si>
    <t>Impuesto para el Desarrollo Social</t>
  </si>
  <si>
    <t>Impuestos  no  Comprendidos  en  la  Ley  de  Ingresos  Vigente,  Causados  en Ejercicios Fiscales Anteriores Pendientes de Liquidación o Pago</t>
  </si>
  <si>
    <t>CUOTAS Y APORTACIONES DE SEGURIDAD SOCIAL</t>
  </si>
  <si>
    <t>Cuotas y Aportaciones de Seguridad Social</t>
  </si>
  <si>
    <t>CONTRIBUCIONES DE MEJORAS</t>
  </si>
  <si>
    <t xml:space="preserve">Contribución de Mejoras </t>
  </si>
  <si>
    <t>DERECHOS</t>
  </si>
  <si>
    <t xml:space="preserve">Derechos por el Uso, Goce, Aprovechamiento o Explotación de Bienes de Dominio Público </t>
  </si>
  <si>
    <t>Secretaría de las Culturas  y Artes de Oaxaca</t>
  </si>
  <si>
    <t>Museos</t>
  </si>
  <si>
    <t>Teatros</t>
  </si>
  <si>
    <t>Casa de la Cultura Oaxaqueña</t>
  </si>
  <si>
    <t>Centro de las Artes de San Agustin</t>
  </si>
  <si>
    <t>Secretaría de Administración</t>
  </si>
  <si>
    <t>Complejos y Edificios Públicos</t>
  </si>
  <si>
    <t>Jardin Etnóbotanico</t>
  </si>
  <si>
    <t>Planetario</t>
  </si>
  <si>
    <t xml:space="preserve">Secretaría de Turismo </t>
  </si>
  <si>
    <t>Auditorio Guelaguetza</t>
  </si>
  <si>
    <t>Centro Cultural y de Convenciones de Oaxaca</t>
  </si>
  <si>
    <t xml:space="preserve">Derechos por Prestación de Servicios </t>
  </si>
  <si>
    <t>Administración Pública</t>
  </si>
  <si>
    <t>Comunes</t>
  </si>
  <si>
    <t>Servicios comunes de las Dependencias y Entidades</t>
  </si>
  <si>
    <t>Servicios por Supervisión de Obra Pública</t>
  </si>
  <si>
    <t>Secretaría General de Gobierno</t>
  </si>
  <si>
    <t>Protección Civil</t>
  </si>
  <si>
    <t>Servicios Secretaría General de Gobierno</t>
  </si>
  <si>
    <t>Secretaría de Seguridad Pública</t>
  </si>
  <si>
    <t>Seguridad Pública</t>
  </si>
  <si>
    <t>Control de Confianza</t>
  </si>
  <si>
    <t>Seguridad y Vigilancia</t>
  </si>
  <si>
    <t>Vialidad</t>
  </si>
  <si>
    <t>Secretaría de Salud</t>
  </si>
  <si>
    <t>Vigilancia y Control Sanitario</t>
  </si>
  <si>
    <t>Atención en Salud</t>
  </si>
  <si>
    <t>Secretaría de las Infraestructruras y el Ordenamiento Territorial Sustentable</t>
  </si>
  <si>
    <t>Relacionados con Obra Pública</t>
  </si>
  <si>
    <t>Regularización de la Tenencia de la Tierra urbana</t>
  </si>
  <si>
    <t>Agua, Alcantarillado y Drenaje</t>
  </si>
  <si>
    <t>Servicios Agua  Potable y Alcantarillado de Oaxaca (SAPAO)</t>
  </si>
  <si>
    <t>Comisión Estatal de Agua  (CEA)</t>
  </si>
  <si>
    <t>Secretaría de Movilidad</t>
  </si>
  <si>
    <t>Transporte Público</t>
  </si>
  <si>
    <t>Control vehicular</t>
  </si>
  <si>
    <t>Secretaría de las Culturas y Artes de Oaxaca</t>
  </si>
  <si>
    <t>Cursos y Talleres Culturales</t>
  </si>
  <si>
    <t>Taller de Artes Plásticas</t>
  </si>
  <si>
    <t>Centro de Iniciación Musical de Oaxaca</t>
  </si>
  <si>
    <t>Secretaría de Desarrollo Social y Humano</t>
  </si>
  <si>
    <t xml:space="preserve">Atención Social </t>
  </si>
  <si>
    <t>Secretaría de Desarrollo  Agropecuario, Pesca y Acuacultura</t>
  </si>
  <si>
    <t>Control Zoosanitario</t>
  </si>
  <si>
    <t>Secretaría de Finanzas</t>
  </si>
  <si>
    <t>Fiscales</t>
  </si>
  <si>
    <t>Catastrales</t>
  </si>
  <si>
    <t xml:space="preserve">Contancias y  Permisos </t>
  </si>
  <si>
    <t>Archivísticos</t>
  </si>
  <si>
    <t>Secretaría de la Contraloría y Transparencia Gubernamental</t>
  </si>
  <si>
    <t>Inspección y Vigilancia</t>
  </si>
  <si>
    <t>Constancias de Responsabilidad Administrativa</t>
  </si>
  <si>
    <t>Secretaría de Economía</t>
  </si>
  <si>
    <t>Capacitación y Productividad</t>
  </si>
  <si>
    <t>Feria del mezcal</t>
  </si>
  <si>
    <t>Eventos lunes del Cerro</t>
  </si>
  <si>
    <t>Secretaría de Medio Ambiente, Energías y Desarrollo Sustentable</t>
  </si>
  <si>
    <t>Ecológicos</t>
  </si>
  <si>
    <t>Consejería Jurídica del Gobierno del Estado</t>
  </si>
  <si>
    <t>Registro Civil</t>
  </si>
  <si>
    <t>Instituto Registral</t>
  </si>
  <si>
    <t>Notarial</t>
  </si>
  <si>
    <t>Publicaciones</t>
  </si>
  <si>
    <t>Servicios Consejería Jurídica</t>
  </si>
  <si>
    <t>DERECHOS POR PRESTACIÓN DE SERVICIOS EDUCATIVOS</t>
  </si>
  <si>
    <t>Educación Básica</t>
  </si>
  <si>
    <t>Instituto Estatal de Educación Pública de Oaxaca</t>
  </si>
  <si>
    <t>Educación Media Superior</t>
  </si>
  <si>
    <t>Coordinación General de Educación Média Superior y Superior, Ciencia y Tecnología</t>
  </si>
  <si>
    <t>Instituto de Estudios de Bachillerato del Estado de Oaxaca</t>
  </si>
  <si>
    <t>Sistema de Estudios Tecnólogicos</t>
  </si>
  <si>
    <t>Instituto Tecnólogico de Teposcolula</t>
  </si>
  <si>
    <t>Universidad Técnologica de la Sierra Sur</t>
  </si>
  <si>
    <t>Instituto Tecnólogico San Miguel el Grande</t>
  </si>
  <si>
    <t>Universidad  Tecnológica de los Valles Centrales de Oaxaca</t>
  </si>
  <si>
    <t>Sistema de Universidades  Estatales de Oaxaca</t>
  </si>
  <si>
    <t>Novauniversitas</t>
  </si>
  <si>
    <t>Universidad de la Costa</t>
  </si>
  <si>
    <t>Universidad de Chalcatongo</t>
  </si>
  <si>
    <t xml:space="preserve">Otros Derechos </t>
  </si>
  <si>
    <t>Accesorios de Derechos</t>
  </si>
  <si>
    <t>Derechos  no  Comprendidos  en  la  Ley  de  Ingresos  Vigente,  Causados  en Ejercicios Fiscales Anteriores Pendientes de Liquidación o Pago</t>
  </si>
  <si>
    <t>PRODUCTOS</t>
  </si>
  <si>
    <t>Productos</t>
  </si>
  <si>
    <t>APROVECHAMIENTOS</t>
  </si>
  <si>
    <t xml:space="preserve">Aprovechamientos </t>
  </si>
  <si>
    <t>Multas</t>
  </si>
  <si>
    <t>Indemnizaciones</t>
  </si>
  <si>
    <t>Reintegros</t>
  </si>
  <si>
    <t>Otros Aprovechamientos</t>
  </si>
  <si>
    <t>Aprovechamientos Patrimoniales</t>
  </si>
  <si>
    <t>Accesorios de Aprovechamientos</t>
  </si>
  <si>
    <t>Aprovechamientos no  Comprendidos  en  la  Ley  de  Ingresos  Vigente,  Causados  en Ejercicios Fiscales Anteriores Pendientes de Liquidación o Pago</t>
  </si>
  <si>
    <t>INGRESOS POR VENTA DE BIENES Y PRESTACIÓN DE SERVICIOS</t>
  </si>
  <si>
    <t xml:space="preserve">Ingresos por Venta de Bienes y Prestación de Servicios </t>
  </si>
  <si>
    <t>PARTICIPACIONES, APORTACIONES, CONVENIOS, INCENTIVOS DERIVADOS DE LA COLABORACIÓN FISCAL Y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</si>
  <si>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</si>
  <si>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Aportaciones</t>
  </si>
  <si>
    <t>Fondo de Aportaciones para la Nómina Educativa y Gasto Operativo</t>
  </si>
  <si>
    <t xml:space="preserve">Fondo de Aportaciones para los Servicios de Salud </t>
  </si>
  <si>
    <t>Fondo de Aportaciones para la Infraestructura Social</t>
  </si>
  <si>
    <t>Fondo de Aportaciones para la Infraestructura Social  Municipal</t>
  </si>
  <si>
    <t>Fondo de Aportaciones para la Infraestructura Social  estatal</t>
  </si>
  <si>
    <t xml:space="preserve">Fondo de Aportaciones para el Fortalecimiento de los Municipios y de las Demarcaciones Territoriales del Distrito Federal </t>
  </si>
  <si>
    <t>Fondo de Aportaciones Múltiples</t>
  </si>
  <si>
    <t>Asistencia Social</t>
  </si>
  <si>
    <t>Infraestructura Educativa Basica</t>
  </si>
  <si>
    <t>Infraestructura Educativa Media Superior</t>
  </si>
  <si>
    <t>Infraestructura Educativa Superior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</si>
  <si>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</si>
  <si>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</si>
  <si>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</si>
  <si>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</t>
  </si>
  <si>
    <t xml:space="preserve">Fondos Distintos de Aportaciones </t>
  </si>
  <si>
    <t>Fondo para entidades federativas  y Municipios Productores de Hidrocarburos</t>
  </si>
  <si>
    <t>Fondo para el Desarrollo Regional Sustentable de Estados y Municipios mineros (Fondo Minero)</t>
  </si>
  <si>
    <t>TRANSFERENCIAS, ASIGNACIONES, SUBSIDIOS, SUBVENCIONES, PENSIONES Y JUBILACIONES</t>
  </si>
  <si>
    <t>Transferencias y Asignaciones</t>
  </si>
  <si>
    <t xml:space="preserve">Subsidios y Subvenciones </t>
  </si>
  <si>
    <t>Pensiones y Jubilaciones</t>
  </si>
  <si>
    <t xml:space="preserve">Transferencias  del  Fondo  Mexicano  del  Petróleo  para  la Estabilización  y  el Desarrollo </t>
  </si>
  <si>
    <t>OTROS INGRESOS  Y BENEFICIOS</t>
  </si>
  <si>
    <t>INGRESOS FINANCIEROS</t>
  </si>
  <si>
    <t>Intereses Ganados de Títulos, Valores y demás Instrumentos Financieros</t>
  </si>
  <si>
    <t>OTROS INGRESOS Y BENEFICIOS VARIOS</t>
  </si>
  <si>
    <t>INGRESOS DERIVADOS DE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</si>
</sst>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b/>
      <sz val="11"/>
      <name val="Arial Narrow"/>
      <family val="2"/>
    </font>
    <font>
      <b/>
      <sz val="30"/>
      <name val="Arial Narrow"/>
      <family val="2"/>
    </font>
    <font>
      <b/>
      <sz val="20"/>
      <name val="Arial"/>
      <family val="2"/>
    </font>
    <font>
      <sz val="20"/>
      <name val="Arial"/>
      <family val="2"/>
    </font>
    <font>
      <sz val="13"/>
      <color theme="1"/>
      <name val="Arial"/>
      <family val="2"/>
    </font>
    <font>
      <b/>
      <sz val="13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3"/>
      <name val="Arial"/>
      <family val="2"/>
    </font>
    <font>
      <b/>
      <i/>
      <sz val="1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0" fontId="7" fillId="0" borderId="0"/>
  </cellStyleXfs>
  <cellXfs count="141">
    <xf numFmtId="0" fontId="0" fillId="0" borderId="0" xfId="0"/>
    <xf numFmtId="0" fontId="8" fillId="0" borderId="0" xfId="4" applyFont="1" applyAlignment="1">
      <alignment vertical="center"/>
    </xf>
    <xf numFmtId="0" fontId="5" fillId="0" borderId="0" xfId="0" applyFont="1" applyFill="1" applyBorder="1" applyAlignment="1">
      <alignment horizontal="justify" vertical="center" wrapText="1"/>
    </xf>
    <xf numFmtId="43" fontId="2" fillId="0" borderId="1" xfId="0" applyNumberFormat="1" applyFont="1" applyBorder="1"/>
    <xf numFmtId="43" fontId="2" fillId="0" borderId="1" xfId="0" applyNumberFormat="1" applyFont="1" applyFill="1" applyBorder="1"/>
    <xf numFmtId="0" fontId="8" fillId="0" borderId="0" xfId="4" applyFont="1" applyAlignment="1">
      <alignment horizontal="center" vertical="center"/>
    </xf>
    <xf numFmtId="0" fontId="5" fillId="0" borderId="4" xfId="0" applyFont="1" applyFill="1" applyBorder="1" applyAlignment="1">
      <alignment horizontal="justify" vertical="center" wrapText="1"/>
    </xf>
    <xf numFmtId="0" fontId="2" fillId="0" borderId="0" xfId="0" applyFont="1" applyBorder="1" applyAlignment="1"/>
    <xf numFmtId="0" fontId="2" fillId="0" borderId="0" xfId="0" applyFont="1" applyBorder="1"/>
    <xf numFmtId="43" fontId="2" fillId="0" borderId="0" xfId="1" applyFont="1" applyBorder="1"/>
    <xf numFmtId="0" fontId="9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vertical="center"/>
    </xf>
    <xf numFmtId="0" fontId="11" fillId="0" borderId="0" xfId="4" applyFont="1" applyAlignment="1">
      <alignment vertical="center"/>
    </xf>
    <xf numFmtId="43" fontId="12" fillId="0" borderId="0" xfId="1" applyFont="1" applyBorder="1" applyAlignment="1">
      <alignment horizontal="left"/>
    </xf>
    <xf numFmtId="0" fontId="2" fillId="0" borderId="0" xfId="0" applyFont="1" applyFill="1" applyBorder="1"/>
    <xf numFmtId="43" fontId="13" fillId="0" borderId="0" xfId="2" applyNumberFormat="1" applyFont="1" applyFill="1" applyBorder="1" applyAlignment="1">
      <alignment horizontal="center" vertical="center"/>
    </xf>
    <xf numFmtId="43" fontId="13" fillId="0" borderId="1" xfId="1" applyFont="1" applyFill="1" applyBorder="1" applyAlignment="1">
      <alignment horizontal="center" vertical="center" wrapText="1"/>
    </xf>
    <xf numFmtId="43" fontId="5" fillId="0" borderId="0" xfId="1" applyFont="1" applyFill="1" applyBorder="1"/>
    <xf numFmtId="0" fontId="5" fillId="0" borderId="0" xfId="0" applyFont="1" applyFill="1" applyBorder="1"/>
    <xf numFmtId="43" fontId="4" fillId="0" borderId="1" xfId="1" applyFont="1" applyFill="1" applyBorder="1" applyAlignment="1">
      <alignment vertical="center" wrapText="1"/>
    </xf>
    <xf numFmtId="43" fontId="5" fillId="0" borderId="0" xfId="0" applyNumberFormat="1" applyFont="1" applyFill="1" applyBorder="1"/>
    <xf numFmtId="43" fontId="2" fillId="0" borderId="3" xfId="1" applyFont="1" applyBorder="1"/>
    <xf numFmtId="43" fontId="3" fillId="0" borderId="1" xfId="0" applyNumberFormat="1" applyFont="1" applyBorder="1"/>
    <xf numFmtId="43" fontId="2" fillId="0" borderId="2" xfId="1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2" fillId="0" borderId="3" xfId="0" applyFont="1" applyBorder="1"/>
    <xf numFmtId="43" fontId="2" fillId="0" borderId="1" xfId="1" applyFont="1" applyBorder="1"/>
    <xf numFmtId="43" fontId="2" fillId="0" borderId="1" xfId="1" applyFont="1" applyFill="1" applyBorder="1"/>
    <xf numFmtId="0" fontId="4" fillId="2" borderId="3" xfId="0" applyFont="1" applyFill="1" applyBorder="1" applyAlignment="1">
      <alignment vertical="center" wrapText="1"/>
    </xf>
    <xf numFmtId="43" fontId="3" fillId="0" borderId="1" xfId="1" applyFont="1" applyBorder="1"/>
    <xf numFmtId="43" fontId="2" fillId="0" borderId="4" xfId="1" applyFont="1" applyBorder="1" applyAlignment="1">
      <alignment horizontal="justify" vertical="center"/>
    </xf>
    <xf numFmtId="0" fontId="2" fillId="0" borderId="2" xfId="0" applyFont="1" applyFill="1" applyBorder="1" applyAlignment="1">
      <alignment horizontal="justify" vertical="center"/>
    </xf>
    <xf numFmtId="0" fontId="2" fillId="0" borderId="3" xfId="0" applyFont="1" applyFill="1" applyBorder="1"/>
    <xf numFmtId="0" fontId="2" fillId="0" borderId="4" xfId="0" applyFont="1" applyFill="1" applyBorder="1" applyAlignment="1">
      <alignment horizontal="justify" vertical="center"/>
    </xf>
    <xf numFmtId="0" fontId="2" fillId="0" borderId="3" xfId="0" applyFont="1" applyBorder="1" applyAlignment="1">
      <alignment vertical="center"/>
    </xf>
    <xf numFmtId="43" fontId="3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3" fontId="3" fillId="0" borderId="1" xfId="1" applyFont="1" applyFill="1" applyBorder="1"/>
    <xf numFmtId="0" fontId="5" fillId="2" borderId="4" xfId="0" applyFont="1" applyFill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5" fillId="2" borderId="0" xfId="0" applyFont="1" applyFill="1" applyBorder="1" applyAlignment="1">
      <alignment horizontal="justify" vertical="center" wrapText="1"/>
    </xf>
    <xf numFmtId="0" fontId="2" fillId="0" borderId="6" xfId="0" applyFont="1" applyBorder="1"/>
    <xf numFmtId="43" fontId="3" fillId="0" borderId="1" xfId="0" applyNumberFormat="1" applyFont="1" applyFill="1" applyBorder="1"/>
    <xf numFmtId="0" fontId="2" fillId="0" borderId="4" xfId="0" applyFont="1" applyBorder="1"/>
    <xf numFmtId="0" fontId="7" fillId="0" borderId="4" xfId="0" applyFont="1" applyFill="1" applyBorder="1" applyAlignment="1">
      <alignment horizontal="justify" vertical="center" wrapText="1"/>
    </xf>
    <xf numFmtId="0" fontId="14" fillId="0" borderId="3" xfId="0" applyFont="1" applyBorder="1"/>
    <xf numFmtId="0" fontId="14" fillId="0" borderId="0" xfId="0" applyFont="1" applyFill="1" applyBorder="1"/>
    <xf numFmtId="0" fontId="4" fillId="2" borderId="4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2" fillId="0" borderId="2" xfId="0" applyFont="1" applyBorder="1"/>
    <xf numFmtId="0" fontId="5" fillId="0" borderId="4" xfId="0" applyFont="1" applyBorder="1"/>
    <xf numFmtId="43" fontId="2" fillId="0" borderId="4" xfId="1" applyFont="1" applyBorder="1"/>
    <xf numFmtId="43" fontId="2" fillId="0" borderId="3" xfId="1" applyFont="1" applyFill="1" applyBorder="1"/>
    <xf numFmtId="43" fontId="2" fillId="0" borderId="2" xfId="1" applyFont="1" applyFill="1" applyBorder="1" applyAlignment="1">
      <alignment horizontal="justify" vertical="center"/>
    </xf>
    <xf numFmtId="43" fontId="2" fillId="0" borderId="4" xfId="1" applyFont="1" applyFill="1" applyBorder="1" applyAlignment="1">
      <alignment horizontal="justify" vertical="center"/>
    </xf>
    <xf numFmtId="43" fontId="2" fillId="0" borderId="4" xfId="1" applyFont="1" applyFill="1" applyBorder="1"/>
    <xf numFmtId="43" fontId="2" fillId="0" borderId="5" xfId="1" applyFont="1" applyFill="1" applyBorder="1" applyAlignment="1">
      <alignment horizontal="justify" vertical="center"/>
    </xf>
    <xf numFmtId="43" fontId="2" fillId="0" borderId="0" xfId="1" applyFont="1" applyFill="1" applyBorder="1" applyAlignment="1">
      <alignment horizontal="justify" vertical="center"/>
    </xf>
    <xf numFmtId="43" fontId="2" fillId="0" borderId="0" xfId="1" applyFont="1" applyFill="1" applyBorder="1"/>
    <xf numFmtId="43" fontId="2" fillId="0" borderId="6" xfId="1" applyFont="1" applyFill="1" applyBorder="1"/>
    <xf numFmtId="43" fontId="15" fillId="0" borderId="2" xfId="1" applyFont="1" applyFill="1" applyBorder="1" applyAlignment="1">
      <alignment horizontal="justify" vertical="center"/>
    </xf>
    <xf numFmtId="43" fontId="15" fillId="0" borderId="4" xfId="1" applyFont="1" applyFill="1" applyBorder="1" applyAlignment="1">
      <alignment horizontal="justify" vertical="center"/>
    </xf>
    <xf numFmtId="43" fontId="15" fillId="0" borderId="4" xfId="1" applyFont="1" applyFill="1" applyBorder="1"/>
    <xf numFmtId="43" fontId="7" fillId="0" borderId="4" xfId="1" applyFont="1" applyFill="1" applyBorder="1"/>
    <xf numFmtId="43" fontId="14" fillId="0" borderId="3" xfId="1" applyFont="1" applyFill="1" applyBorder="1"/>
    <xf numFmtId="0" fontId="15" fillId="0" borderId="0" xfId="0" applyFont="1" applyFill="1" applyBorder="1"/>
    <xf numFmtId="43" fontId="15" fillId="0" borderId="1" xfId="1" applyFont="1" applyFill="1" applyBorder="1"/>
    <xf numFmtId="43" fontId="15" fillId="0" borderId="1" xfId="1" applyFont="1" applyBorder="1"/>
    <xf numFmtId="43" fontId="15" fillId="0" borderId="0" xfId="1" applyFont="1" applyBorder="1"/>
    <xf numFmtId="0" fontId="5" fillId="0" borderId="4" xfId="0" applyFont="1" applyFill="1" applyBorder="1" applyAlignment="1">
      <alignment horizontal="justify" vertical="center"/>
    </xf>
    <xf numFmtId="43" fontId="5" fillId="0" borderId="4" xfId="1" applyFont="1" applyFill="1" applyBorder="1"/>
    <xf numFmtId="0" fontId="5" fillId="0" borderId="4" xfId="0" applyFont="1" applyFill="1" applyBorder="1" applyAlignment="1">
      <alignment vertical="center"/>
    </xf>
    <xf numFmtId="43" fontId="15" fillId="0" borderId="2" xfId="1" applyFont="1" applyBorder="1" applyAlignment="1">
      <alignment horizontal="justify" vertical="center"/>
    </xf>
    <xf numFmtId="43" fontId="15" fillId="0" borderId="4" xfId="1" applyFont="1" applyBorder="1" applyAlignment="1">
      <alignment horizontal="justify" vertical="center"/>
    </xf>
    <xf numFmtId="0" fontId="7" fillId="0" borderId="4" xfId="0" applyFont="1" applyFill="1" applyBorder="1" applyAlignment="1">
      <alignment vertical="center"/>
    </xf>
    <xf numFmtId="43" fontId="15" fillId="0" borderId="3" xfId="1" applyFont="1" applyBorder="1"/>
    <xf numFmtId="43" fontId="15" fillId="0" borderId="5" xfId="1" applyFont="1" applyBorder="1" applyAlignment="1">
      <alignment horizontal="justify" vertical="center"/>
    </xf>
    <xf numFmtId="43" fontId="15" fillId="0" borderId="0" xfId="1" applyFont="1" applyBorder="1" applyAlignment="1">
      <alignment horizontal="justify" vertical="center"/>
    </xf>
    <xf numFmtId="43" fontId="7" fillId="0" borderId="0" xfId="1" applyFont="1" applyFill="1" applyBorder="1"/>
    <xf numFmtId="0" fontId="7" fillId="0" borderId="0" xfId="0" applyFont="1" applyFill="1" applyBorder="1" applyAlignment="1">
      <alignment vertical="center"/>
    </xf>
    <xf numFmtId="43" fontId="15" fillId="0" borderId="6" xfId="1" applyFont="1" applyBorder="1"/>
    <xf numFmtId="43" fontId="16" fillId="0" borderId="4" xfId="1" applyFont="1" applyBorder="1" applyAlignment="1">
      <alignment horizontal="justify" vertical="center"/>
    </xf>
    <xf numFmtId="43" fontId="2" fillId="0" borderId="5" xfId="1" applyFont="1" applyBorder="1" applyAlignment="1">
      <alignment horizontal="justify" vertical="center"/>
    </xf>
    <xf numFmtId="43" fontId="2" fillId="0" borderId="0" xfId="1" applyFont="1" applyBorder="1" applyAlignment="1">
      <alignment horizontal="justify" vertical="center"/>
    </xf>
    <xf numFmtId="43" fontId="2" fillId="0" borderId="6" xfId="1" applyFont="1" applyBorder="1"/>
    <xf numFmtId="0" fontId="4" fillId="0" borderId="4" xfId="0" applyFont="1" applyFill="1" applyBorder="1" applyAlignment="1">
      <alignment horizontal="justify" vertical="center"/>
    </xf>
    <xf numFmtId="0" fontId="17" fillId="0" borderId="4" xfId="0" applyFont="1" applyFill="1" applyBorder="1" applyAlignment="1">
      <alignment horizontal="justify" vertical="center" wrapText="1"/>
    </xf>
    <xf numFmtId="0" fontId="17" fillId="2" borderId="0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vertical="center"/>
    </xf>
    <xf numFmtId="43" fontId="2" fillId="0" borderId="0" xfId="1" applyFont="1" applyBorder="1" applyAlignment="1">
      <alignment vertical="center"/>
    </xf>
    <xf numFmtId="0" fontId="4" fillId="0" borderId="4" xfId="0" applyFont="1" applyFill="1" applyBorder="1" applyAlignment="1">
      <alignment horizontal="justify" wrapText="1"/>
    </xf>
    <xf numFmtId="0" fontId="15" fillId="0" borderId="3" xfId="0" applyFont="1" applyBorder="1"/>
    <xf numFmtId="0" fontId="15" fillId="0" borderId="0" xfId="0" applyFont="1" applyFill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justify" vertical="center" wrapText="1"/>
    </xf>
    <xf numFmtId="0" fontId="15" fillId="0" borderId="6" xfId="0" applyFont="1" applyBorder="1" applyAlignment="1">
      <alignment vertical="center"/>
    </xf>
    <xf numFmtId="0" fontId="5" fillId="0" borderId="2" xfId="0" applyFont="1" applyBorder="1" applyAlignment="1">
      <alignment horizontal="justify" vertical="center"/>
    </xf>
    <xf numFmtId="0" fontId="5" fillId="0" borderId="4" xfId="0" applyFont="1" applyBorder="1" applyAlignment="1">
      <alignment horizontal="justify" vertical="center"/>
    </xf>
    <xf numFmtId="0" fontId="2" fillId="0" borderId="2" xfId="0" applyFont="1" applyBorder="1" applyAlignment="1">
      <alignment vertical="center"/>
    </xf>
    <xf numFmtId="0" fontId="5" fillId="0" borderId="2" xfId="0" applyFont="1" applyFill="1" applyBorder="1" applyAlignment="1">
      <alignment horizontal="justify" vertical="center"/>
    </xf>
    <xf numFmtId="43" fontId="2" fillId="0" borderId="0" xfId="0" applyNumberFormat="1" applyFont="1" applyBorder="1"/>
    <xf numFmtId="0" fontId="4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3" fillId="0" borderId="3" xfId="0" applyFont="1" applyFill="1" applyBorder="1"/>
    <xf numFmtId="0" fontId="3" fillId="0" borderId="0" xfId="0" applyFont="1" applyFill="1" applyBorder="1"/>
    <xf numFmtId="43" fontId="3" fillId="0" borderId="0" xfId="0" applyNumberFormat="1" applyFont="1" applyFill="1" applyBorder="1"/>
    <xf numFmtId="0" fontId="3" fillId="0" borderId="0" xfId="0" applyFont="1" applyBorder="1"/>
    <xf numFmtId="14" fontId="2" fillId="0" borderId="0" xfId="0" applyNumberFormat="1" applyFont="1" applyBorder="1"/>
    <xf numFmtId="0" fontId="8" fillId="0" borderId="0" xfId="4" applyFont="1" applyAlignment="1">
      <alignment horizontal="center" vertical="center"/>
    </xf>
    <xf numFmtId="0" fontId="5" fillId="0" borderId="4" xfId="0" applyFont="1" applyFill="1" applyBorder="1" applyAlignment="1">
      <alignment horizontal="justify" vertical="center" wrapText="1"/>
    </xf>
    <xf numFmtId="0" fontId="10" fillId="0" borderId="0" xfId="4" applyFont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/>
    </xf>
    <xf numFmtId="0" fontId="4" fillId="0" borderId="4" xfId="0" applyFont="1" applyFill="1" applyBorder="1" applyAlignment="1">
      <alignment horizontal="justify" vertical="center"/>
    </xf>
    <xf numFmtId="0" fontId="4" fillId="2" borderId="4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/>
    </xf>
    <xf numFmtId="0" fontId="4" fillId="0" borderId="4" xfId="0" applyFont="1" applyFill="1" applyBorder="1" applyAlignment="1">
      <alignment horizontal="justify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</cellXfs>
  <cellStyles count="5">
    <cellStyle name="Millares" xfId="1" builtinId="3"/>
    <cellStyle name="Millares 2 3" xfId="3"/>
    <cellStyle name="Normal" xfId="0" builtinId="0"/>
    <cellStyle name="Normal 2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1016000</xdr:colOff>
      <xdr:row>1</xdr:row>
      <xdr:rowOff>155574</xdr:rowOff>
    </xdr:from>
    <xdr:to>
      <xdr:col>20</xdr:col>
      <xdr:colOff>1238250</xdr:colOff>
      <xdr:row>6</xdr:row>
      <xdr:rowOff>158750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21961475" y="422274"/>
          <a:ext cx="5051425" cy="13366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U212"/>
  <sheetViews>
    <sheetView showGridLines="0" tabSelected="1" view="pageBreakPreview" zoomScale="60" zoomScaleNormal="80" workbookViewId="0">
      <selection activeCell="L221" sqref="L221"/>
    </sheetView>
  </sheetViews>
  <sheetFormatPr baseColWidth="10" defaultRowHeight="14.25" x14ac:dyDescent="0.2"/>
  <cols>
    <col min="1" max="1" width="4.140625" style="8" customWidth="1"/>
    <col min="2" max="2" width="4.5703125" style="8" customWidth="1"/>
    <col min="3" max="3" width="4.42578125" style="8" customWidth="1"/>
    <col min="4" max="5" width="2.5703125" style="8" customWidth="1"/>
    <col min="6" max="6" width="73" style="8" customWidth="1"/>
    <col min="7" max="7" width="1.42578125" style="8" customWidth="1"/>
    <col min="8" max="8" width="3.5703125" style="15" customWidth="1"/>
    <col min="9" max="9" width="25.5703125" style="8" customWidth="1"/>
    <col min="10" max="10" width="24.140625" style="8" bestFit="1" customWidth="1"/>
    <col min="11" max="11" width="24.140625" style="8" customWidth="1"/>
    <col min="12" max="13" width="24.140625" style="8" bestFit="1" customWidth="1"/>
    <col min="14" max="14" width="23.28515625" style="8" bestFit="1" customWidth="1"/>
    <col min="15" max="21" width="24.140625" style="8" bestFit="1" customWidth="1"/>
    <col min="22" max="16384" width="11.42578125" style="8"/>
  </cols>
  <sheetData>
    <row r="1" spans="1:21" ht="2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16.5" x14ac:dyDescent="0.2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30.75" customHeight="1" x14ac:dyDescent="0.2">
      <c r="A3" s="1"/>
      <c r="B3" s="10" t="s">
        <v>29</v>
      </c>
      <c r="C3" s="11"/>
      <c r="D3" s="11"/>
      <c r="E3" s="11"/>
      <c r="F3" s="11"/>
      <c r="G3" s="5"/>
      <c r="H3" s="5"/>
      <c r="I3" s="5"/>
      <c r="J3" s="5"/>
      <c r="K3" s="5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6.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1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26.25" x14ac:dyDescent="0.2">
      <c r="A6" s="1"/>
      <c r="B6" s="12" t="s">
        <v>9</v>
      </c>
      <c r="C6" s="13"/>
      <c r="D6" s="13"/>
      <c r="E6" s="13"/>
      <c r="F6" s="13"/>
      <c r="G6" s="13"/>
      <c r="H6" s="13"/>
      <c r="I6" s="13"/>
      <c r="J6" s="13"/>
      <c r="K6" s="13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4.75" customHeight="1" x14ac:dyDescent="0.2">
      <c r="A7" s="1"/>
      <c r="B7" s="115" t="s">
        <v>30</v>
      </c>
      <c r="C7" s="115"/>
      <c r="D7" s="115"/>
      <c r="E7" s="115"/>
      <c r="F7" s="115"/>
      <c r="G7" s="115"/>
      <c r="H7" s="115"/>
      <c r="I7" s="115"/>
      <c r="J7" s="115"/>
      <c r="K7" s="115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s="9" customFormat="1" ht="21" customHeight="1" x14ac:dyDescent="0.25">
      <c r="B8" s="14" t="s">
        <v>31</v>
      </c>
      <c r="H8" s="15"/>
    </row>
    <row r="9" spans="1:21" s="9" customFormat="1" ht="9.75" customHeight="1" x14ac:dyDescent="0.2">
      <c r="H9" s="15"/>
    </row>
    <row r="10" spans="1:21" s="9" customFormat="1" ht="9.75" customHeight="1" x14ac:dyDescent="0.2">
      <c r="H10" s="15"/>
    </row>
    <row r="11" spans="1:21" s="18" customFormat="1" ht="38.25" customHeight="1" x14ac:dyDescent="0.2">
      <c r="A11" s="116" t="s">
        <v>32</v>
      </c>
      <c r="B11" s="116"/>
      <c r="C11" s="116"/>
      <c r="D11" s="116"/>
      <c r="E11" s="116"/>
      <c r="F11" s="116"/>
      <c r="G11" s="116"/>
      <c r="H11" s="16"/>
      <c r="I11" s="17" t="s">
        <v>33</v>
      </c>
      <c r="J11" s="17" t="s">
        <v>34</v>
      </c>
      <c r="K11" s="17" t="s">
        <v>35</v>
      </c>
      <c r="L11" s="17" t="s">
        <v>36</v>
      </c>
      <c r="M11" s="17" t="s">
        <v>37</v>
      </c>
      <c r="N11" s="17" t="s">
        <v>38</v>
      </c>
      <c r="O11" s="17" t="s">
        <v>39</v>
      </c>
      <c r="P11" s="17" t="s">
        <v>40</v>
      </c>
      <c r="Q11" s="17" t="s">
        <v>41</v>
      </c>
      <c r="R11" s="17" t="s">
        <v>42</v>
      </c>
      <c r="S11" s="17" t="s">
        <v>43</v>
      </c>
      <c r="T11" s="17" t="s">
        <v>44</v>
      </c>
      <c r="U11" s="17" t="s">
        <v>45</v>
      </c>
    </row>
    <row r="12" spans="1:21" s="9" customFormat="1" ht="18" customHeight="1" x14ac:dyDescent="0.2"/>
    <row r="13" spans="1:21" s="21" customFormat="1" ht="18.75" customHeight="1" x14ac:dyDescent="0.2">
      <c r="A13" s="117" t="s">
        <v>46</v>
      </c>
      <c r="B13" s="118"/>
      <c r="C13" s="118"/>
      <c r="D13" s="118"/>
      <c r="E13" s="118"/>
      <c r="F13" s="118"/>
      <c r="G13" s="119"/>
      <c r="H13" s="19"/>
      <c r="I13" s="20">
        <f t="shared" ref="I13:U13" si="0">I204+I155+I15+I209</f>
        <v>68977714168</v>
      </c>
      <c r="J13" s="20">
        <f t="shared" si="0"/>
        <v>4199485530</v>
      </c>
      <c r="K13" s="20">
        <f t="shared" si="0"/>
        <v>3938522812</v>
      </c>
      <c r="L13" s="20">
        <f t="shared" si="0"/>
        <v>8170736963</v>
      </c>
      <c r="M13" s="20">
        <f t="shared" si="0"/>
        <v>6697991382</v>
      </c>
      <c r="N13" s="20">
        <f t="shared" si="0"/>
        <v>4081002559</v>
      </c>
      <c r="O13" s="20">
        <f t="shared" si="0"/>
        <v>7728004260</v>
      </c>
      <c r="P13" s="20">
        <f t="shared" si="0"/>
        <v>6442927125</v>
      </c>
      <c r="Q13" s="20">
        <f t="shared" si="0"/>
        <v>6278959228</v>
      </c>
      <c r="R13" s="20">
        <f t="shared" si="0"/>
        <v>4923573198</v>
      </c>
      <c r="S13" s="20">
        <f t="shared" si="0"/>
        <v>4864887020</v>
      </c>
      <c r="T13" s="20">
        <f t="shared" si="0"/>
        <v>4698719293</v>
      </c>
      <c r="U13" s="20">
        <f t="shared" si="0"/>
        <v>6952904798</v>
      </c>
    </row>
    <row r="14" spans="1:21" s="9" customFormat="1" ht="18" customHeight="1" x14ac:dyDescent="0.2"/>
    <row r="15" spans="1:21" s="9" customFormat="1" ht="15" customHeight="1" x14ac:dyDescent="0.25">
      <c r="A15" s="120" t="s">
        <v>47</v>
      </c>
      <c r="B15" s="121"/>
      <c r="C15" s="121"/>
      <c r="D15" s="121"/>
      <c r="E15" s="121"/>
      <c r="F15" s="121"/>
      <c r="G15" s="22"/>
      <c r="H15" s="15"/>
      <c r="I15" s="23">
        <f t="shared" ref="I15:U15" si="1">I17+I41+I139+I142+I152</f>
        <v>3302156227</v>
      </c>
      <c r="J15" s="23">
        <f t="shared" si="1"/>
        <v>525857763</v>
      </c>
      <c r="K15" s="23">
        <f t="shared" si="1"/>
        <v>208161420</v>
      </c>
      <c r="L15" s="23">
        <f t="shared" si="1"/>
        <v>366163475</v>
      </c>
      <c r="M15" s="23">
        <f t="shared" si="1"/>
        <v>185620347</v>
      </c>
      <c r="N15" s="23">
        <f t="shared" si="1"/>
        <v>366825259</v>
      </c>
      <c r="O15" s="23">
        <f t="shared" si="1"/>
        <v>230561307</v>
      </c>
      <c r="P15" s="23">
        <f t="shared" si="1"/>
        <v>323931104</v>
      </c>
      <c r="Q15" s="23">
        <f t="shared" si="1"/>
        <v>215579616</v>
      </c>
      <c r="R15" s="23">
        <f t="shared" si="1"/>
        <v>355822536</v>
      </c>
      <c r="S15" s="23">
        <f t="shared" si="1"/>
        <v>156810881</v>
      </c>
      <c r="T15" s="23">
        <f t="shared" si="1"/>
        <v>241599935</v>
      </c>
      <c r="U15" s="23">
        <f t="shared" si="1"/>
        <v>125222584</v>
      </c>
    </row>
    <row r="16" spans="1:21" s="9" customFormat="1" ht="15" customHeight="1" x14ac:dyDescent="0.2"/>
    <row r="17" spans="1:21" s="9" customFormat="1" ht="15" customHeight="1" x14ac:dyDescent="0.25">
      <c r="A17" s="24"/>
      <c r="B17" s="122" t="s">
        <v>48</v>
      </c>
      <c r="C17" s="122"/>
      <c r="D17" s="122"/>
      <c r="E17" s="122"/>
      <c r="F17" s="122"/>
      <c r="G17" s="22"/>
      <c r="H17" s="15"/>
      <c r="I17" s="23">
        <f t="shared" ref="I17:U17" si="2">I18+I23+I25+I28+I30+I31+I33</f>
        <v>1314103439</v>
      </c>
      <c r="J17" s="23">
        <f t="shared" si="2"/>
        <v>289715548</v>
      </c>
      <c r="K17" s="23">
        <f t="shared" si="2"/>
        <v>28819683</v>
      </c>
      <c r="L17" s="23">
        <f t="shared" si="2"/>
        <v>181905483</v>
      </c>
      <c r="M17" s="23">
        <f t="shared" si="2"/>
        <v>22295389</v>
      </c>
      <c r="N17" s="23">
        <f t="shared" si="2"/>
        <v>212288153</v>
      </c>
      <c r="O17" s="23">
        <f t="shared" si="2"/>
        <v>26167852</v>
      </c>
      <c r="P17" s="23">
        <f t="shared" si="2"/>
        <v>159737601</v>
      </c>
      <c r="Q17" s="23">
        <f t="shared" si="2"/>
        <v>26416849</v>
      </c>
      <c r="R17" s="23">
        <f t="shared" si="2"/>
        <v>155260361</v>
      </c>
      <c r="S17" s="23">
        <f t="shared" si="2"/>
        <v>33685864</v>
      </c>
      <c r="T17" s="23">
        <f t="shared" si="2"/>
        <v>142962116</v>
      </c>
      <c r="U17" s="23">
        <f t="shared" si="2"/>
        <v>34848540</v>
      </c>
    </row>
    <row r="18" spans="1:21" ht="24" customHeight="1" x14ac:dyDescent="0.25">
      <c r="A18" s="25"/>
      <c r="B18" s="26"/>
      <c r="C18" s="122" t="s">
        <v>49</v>
      </c>
      <c r="D18" s="122"/>
      <c r="E18" s="122"/>
      <c r="F18" s="122"/>
      <c r="G18" s="27"/>
      <c r="I18" s="23">
        <f t="shared" ref="I18:U18" si="3">SUM(I19:I22)</f>
        <v>39810575</v>
      </c>
      <c r="J18" s="23">
        <f t="shared" si="3"/>
        <v>5769488</v>
      </c>
      <c r="K18" s="23">
        <f t="shared" si="3"/>
        <v>1046268</v>
      </c>
      <c r="L18" s="23">
        <f t="shared" si="3"/>
        <v>5922686</v>
      </c>
      <c r="M18" s="23">
        <f t="shared" si="3"/>
        <v>816310</v>
      </c>
      <c r="N18" s="23">
        <f t="shared" si="3"/>
        <v>6213381</v>
      </c>
      <c r="O18" s="23">
        <f t="shared" si="3"/>
        <v>1453114</v>
      </c>
      <c r="P18" s="23">
        <f t="shared" si="3"/>
        <v>6271974</v>
      </c>
      <c r="Q18" s="23">
        <f t="shared" si="3"/>
        <v>771369</v>
      </c>
      <c r="R18" s="23">
        <f t="shared" si="3"/>
        <v>6129125</v>
      </c>
      <c r="S18" s="23">
        <f t="shared" si="3"/>
        <v>560964</v>
      </c>
      <c r="T18" s="23">
        <f t="shared" si="3"/>
        <v>3926700</v>
      </c>
      <c r="U18" s="23">
        <f t="shared" si="3"/>
        <v>929196</v>
      </c>
    </row>
    <row r="19" spans="1:21" ht="24" customHeight="1" x14ac:dyDescent="0.2">
      <c r="A19" s="25"/>
      <c r="B19" s="26"/>
      <c r="C19" s="26"/>
      <c r="D19" s="114" t="s">
        <v>50</v>
      </c>
      <c r="E19" s="114"/>
      <c r="F19" s="114"/>
      <c r="G19" s="27"/>
      <c r="I19" s="28">
        <f t="shared" ref="I19:I39" si="4">SUM(J19:U19)</f>
        <v>3380537</v>
      </c>
      <c r="J19" s="28">
        <v>212152</v>
      </c>
      <c r="K19" s="28">
        <v>627048</v>
      </c>
      <c r="L19" s="28">
        <v>187953</v>
      </c>
      <c r="M19" s="28">
        <v>221804</v>
      </c>
      <c r="N19" s="28">
        <v>271560</v>
      </c>
      <c r="O19" s="28">
        <v>286006</v>
      </c>
      <c r="P19" s="28">
        <v>216697</v>
      </c>
      <c r="Q19" s="28">
        <v>232964</v>
      </c>
      <c r="R19" s="28">
        <v>289824</v>
      </c>
      <c r="S19" s="28">
        <v>325404</v>
      </c>
      <c r="T19" s="28">
        <v>271740</v>
      </c>
      <c r="U19" s="28">
        <v>237385</v>
      </c>
    </row>
    <row r="20" spans="1:21" ht="24" customHeight="1" x14ac:dyDescent="0.2">
      <c r="A20" s="25"/>
      <c r="B20" s="26"/>
      <c r="C20" s="26"/>
      <c r="D20" s="123" t="s">
        <v>51</v>
      </c>
      <c r="E20" s="123"/>
      <c r="F20" s="123"/>
      <c r="G20" s="27"/>
      <c r="I20" s="29">
        <f t="shared" si="4"/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</row>
    <row r="21" spans="1:21" ht="30" customHeight="1" x14ac:dyDescent="0.2">
      <c r="A21" s="25"/>
      <c r="B21" s="26"/>
      <c r="C21" s="26"/>
      <c r="D21" s="123" t="s">
        <v>52</v>
      </c>
      <c r="E21" s="123"/>
      <c r="F21" s="123"/>
      <c r="G21" s="27"/>
      <c r="I21" s="29">
        <f t="shared" si="4"/>
        <v>35894335</v>
      </c>
      <c r="J21" s="28">
        <v>5509109</v>
      </c>
      <c r="K21" s="28">
        <v>419220</v>
      </c>
      <c r="L21" s="28">
        <v>5663221</v>
      </c>
      <c r="M21" s="28">
        <v>594506</v>
      </c>
      <c r="N21" s="28">
        <v>5902019</v>
      </c>
      <c r="O21" s="28">
        <v>1166945</v>
      </c>
      <c r="P21" s="28">
        <v>6010056</v>
      </c>
      <c r="Q21" s="28">
        <v>538405</v>
      </c>
      <c r="R21" s="28">
        <v>5658556</v>
      </c>
      <c r="S21" s="28">
        <v>235560</v>
      </c>
      <c r="T21" s="28">
        <v>3504927</v>
      </c>
      <c r="U21" s="28">
        <v>691811</v>
      </c>
    </row>
    <row r="22" spans="1:21" ht="24" customHeight="1" x14ac:dyDescent="0.2">
      <c r="A22" s="25"/>
      <c r="B22" s="26"/>
      <c r="C22" s="26"/>
      <c r="D22" s="123" t="s">
        <v>53</v>
      </c>
      <c r="E22" s="123"/>
      <c r="F22" s="123"/>
      <c r="G22" s="27"/>
      <c r="I22" s="29">
        <f t="shared" si="4"/>
        <v>535703</v>
      </c>
      <c r="J22" s="28">
        <v>48227</v>
      </c>
      <c r="K22" s="29">
        <v>0</v>
      </c>
      <c r="L22" s="29">
        <v>71512</v>
      </c>
      <c r="M22" s="29">
        <v>0</v>
      </c>
      <c r="N22" s="29">
        <v>39802</v>
      </c>
      <c r="O22" s="29">
        <v>163</v>
      </c>
      <c r="P22" s="29">
        <v>45221</v>
      </c>
      <c r="Q22" s="29">
        <v>0</v>
      </c>
      <c r="R22" s="29">
        <v>180745</v>
      </c>
      <c r="S22" s="29">
        <v>0</v>
      </c>
      <c r="T22" s="29">
        <v>150033</v>
      </c>
      <c r="U22" s="29">
        <v>0</v>
      </c>
    </row>
    <row r="23" spans="1:21" ht="24" customHeight="1" x14ac:dyDescent="0.25">
      <c r="A23" s="25"/>
      <c r="B23" s="26"/>
      <c r="C23" s="122" t="s">
        <v>54</v>
      </c>
      <c r="D23" s="122"/>
      <c r="E23" s="122"/>
      <c r="F23" s="122"/>
      <c r="G23" s="27"/>
      <c r="I23" s="23">
        <f t="shared" ref="I23:U23" si="5">I24</f>
        <v>15591644</v>
      </c>
      <c r="J23" s="23">
        <f t="shared" si="5"/>
        <v>2143484</v>
      </c>
      <c r="K23" s="23">
        <f t="shared" si="5"/>
        <v>2445698</v>
      </c>
      <c r="L23" s="23">
        <f t="shared" si="5"/>
        <v>1121146</v>
      </c>
      <c r="M23" s="23">
        <f t="shared" si="5"/>
        <v>1026907</v>
      </c>
      <c r="N23" s="23">
        <f t="shared" si="5"/>
        <v>1312078</v>
      </c>
      <c r="O23" s="23">
        <f t="shared" si="5"/>
        <v>1692699</v>
      </c>
      <c r="P23" s="23">
        <f t="shared" si="5"/>
        <v>1755735</v>
      </c>
      <c r="Q23" s="23">
        <f t="shared" si="5"/>
        <v>751369</v>
      </c>
      <c r="R23" s="23">
        <f t="shared" si="5"/>
        <v>804302</v>
      </c>
      <c r="S23" s="23">
        <f t="shared" si="5"/>
        <v>882022</v>
      </c>
      <c r="T23" s="23">
        <f t="shared" si="5"/>
        <v>748051</v>
      </c>
      <c r="U23" s="23">
        <f t="shared" si="5"/>
        <v>908153</v>
      </c>
    </row>
    <row r="24" spans="1:21" ht="24" customHeight="1" x14ac:dyDescent="0.2">
      <c r="A24" s="25"/>
      <c r="B24" s="26"/>
      <c r="C24" s="26"/>
      <c r="D24" s="123" t="s">
        <v>55</v>
      </c>
      <c r="E24" s="123"/>
      <c r="F24" s="123"/>
      <c r="G24" s="27"/>
      <c r="I24" s="28">
        <f t="shared" si="4"/>
        <v>15591644</v>
      </c>
      <c r="J24" s="28">
        <v>2143484</v>
      </c>
      <c r="K24" s="28">
        <v>2445698</v>
      </c>
      <c r="L24" s="28">
        <v>1121146</v>
      </c>
      <c r="M24" s="28">
        <v>1026907</v>
      </c>
      <c r="N24" s="28">
        <v>1312078</v>
      </c>
      <c r="O24" s="28">
        <v>1692699</v>
      </c>
      <c r="P24" s="28">
        <v>1755735</v>
      </c>
      <c r="Q24" s="28">
        <v>751369</v>
      </c>
      <c r="R24" s="28">
        <v>804302</v>
      </c>
      <c r="S24" s="28">
        <v>882022</v>
      </c>
      <c r="T24" s="28">
        <v>748051</v>
      </c>
      <c r="U24" s="28">
        <v>908153</v>
      </c>
    </row>
    <row r="25" spans="1:21" ht="31.5" customHeight="1" x14ac:dyDescent="0.25">
      <c r="A25" s="25"/>
      <c r="B25" s="26"/>
      <c r="C25" s="122" t="s">
        <v>56</v>
      </c>
      <c r="D25" s="122"/>
      <c r="E25" s="122"/>
      <c r="F25" s="122"/>
      <c r="G25" s="27"/>
      <c r="I25" s="23">
        <f t="shared" ref="I25:U25" si="6">I26+I27</f>
        <v>59280340</v>
      </c>
      <c r="J25" s="23">
        <f t="shared" si="6"/>
        <v>10572400</v>
      </c>
      <c r="K25" s="23">
        <f t="shared" si="6"/>
        <v>1823126</v>
      </c>
      <c r="L25" s="23">
        <f t="shared" si="6"/>
        <v>11019441</v>
      </c>
      <c r="M25" s="23">
        <f t="shared" si="6"/>
        <v>2330592</v>
      </c>
      <c r="N25" s="23">
        <f t="shared" si="6"/>
        <v>9451802</v>
      </c>
      <c r="O25" s="23">
        <f t="shared" si="6"/>
        <v>354860</v>
      </c>
      <c r="P25" s="23">
        <f t="shared" si="6"/>
        <v>6840961</v>
      </c>
      <c r="Q25" s="23">
        <f t="shared" si="6"/>
        <v>1305915</v>
      </c>
      <c r="R25" s="23">
        <f t="shared" si="6"/>
        <v>9445746</v>
      </c>
      <c r="S25" s="23">
        <f t="shared" si="6"/>
        <v>421842</v>
      </c>
      <c r="T25" s="23">
        <f t="shared" si="6"/>
        <v>4968621</v>
      </c>
      <c r="U25" s="23">
        <f t="shared" si="6"/>
        <v>745034</v>
      </c>
    </row>
    <row r="26" spans="1:21" ht="24" customHeight="1" x14ac:dyDescent="0.2">
      <c r="A26" s="25"/>
      <c r="B26" s="26"/>
      <c r="C26" s="26"/>
      <c r="D26" s="124" t="s">
        <v>57</v>
      </c>
      <c r="E26" s="124"/>
      <c r="F26" s="124"/>
      <c r="G26" s="27"/>
      <c r="I26" s="28">
        <f t="shared" si="4"/>
        <v>7256837</v>
      </c>
      <c r="J26" s="28">
        <v>1099721</v>
      </c>
      <c r="K26" s="28">
        <v>1367302</v>
      </c>
      <c r="L26" s="28">
        <v>1835796</v>
      </c>
      <c r="M26" s="28">
        <v>1698613</v>
      </c>
      <c r="N26" s="28">
        <v>193833</v>
      </c>
      <c r="O26" s="28">
        <v>27816</v>
      </c>
      <c r="P26" s="28">
        <v>333841</v>
      </c>
      <c r="Q26" s="28">
        <v>22119</v>
      </c>
      <c r="R26" s="28">
        <v>24612</v>
      </c>
      <c r="S26" s="28">
        <v>219214</v>
      </c>
      <c r="T26" s="28">
        <v>278740</v>
      </c>
      <c r="U26" s="28">
        <v>155230</v>
      </c>
    </row>
    <row r="27" spans="1:21" ht="24" customHeight="1" x14ac:dyDescent="0.2">
      <c r="A27" s="25"/>
      <c r="B27" s="26"/>
      <c r="C27" s="26"/>
      <c r="D27" s="114" t="s">
        <v>58</v>
      </c>
      <c r="E27" s="114"/>
      <c r="F27" s="114"/>
      <c r="G27" s="27"/>
      <c r="I27" s="28">
        <f t="shared" si="4"/>
        <v>52023503</v>
      </c>
      <c r="J27" s="28">
        <v>9472679</v>
      </c>
      <c r="K27" s="28">
        <v>455824</v>
      </c>
      <c r="L27" s="28">
        <v>9183645</v>
      </c>
      <c r="M27" s="28">
        <v>631979</v>
      </c>
      <c r="N27" s="28">
        <v>9257969</v>
      </c>
      <c r="O27" s="28">
        <v>327044</v>
      </c>
      <c r="P27" s="28">
        <v>6507120</v>
      </c>
      <c r="Q27" s="28">
        <v>1283796</v>
      </c>
      <c r="R27" s="28">
        <v>9421134</v>
      </c>
      <c r="S27" s="28">
        <v>202628</v>
      </c>
      <c r="T27" s="28">
        <v>4689881</v>
      </c>
      <c r="U27" s="28">
        <v>589804</v>
      </c>
    </row>
    <row r="28" spans="1:21" ht="24" customHeight="1" x14ac:dyDescent="0.25">
      <c r="A28" s="25"/>
      <c r="B28" s="26"/>
      <c r="C28" s="122" t="s">
        <v>59</v>
      </c>
      <c r="D28" s="122"/>
      <c r="E28" s="122"/>
      <c r="F28" s="122"/>
      <c r="G28" s="27"/>
      <c r="I28" s="23">
        <f t="shared" ref="I28:U28" si="7">I29</f>
        <v>1009625964</v>
      </c>
      <c r="J28" s="23">
        <f t="shared" si="7"/>
        <v>249086301</v>
      </c>
      <c r="K28" s="23">
        <f t="shared" si="7"/>
        <v>3649178</v>
      </c>
      <c r="L28" s="23">
        <f t="shared" si="7"/>
        <v>146410873</v>
      </c>
      <c r="M28" s="23">
        <f t="shared" si="7"/>
        <v>2582046</v>
      </c>
      <c r="N28" s="23">
        <f t="shared" si="7"/>
        <v>182030572</v>
      </c>
      <c r="O28" s="23">
        <f t="shared" si="7"/>
        <v>8600352</v>
      </c>
      <c r="P28" s="23">
        <f t="shared" si="7"/>
        <v>130802964</v>
      </c>
      <c r="Q28" s="23">
        <f t="shared" si="7"/>
        <v>3931163</v>
      </c>
      <c r="R28" s="23">
        <f t="shared" si="7"/>
        <v>126023915</v>
      </c>
      <c r="S28" s="23">
        <f t="shared" si="7"/>
        <v>18571320</v>
      </c>
      <c r="T28" s="23">
        <f t="shared" si="7"/>
        <v>119580636</v>
      </c>
      <c r="U28" s="23">
        <f t="shared" si="7"/>
        <v>18356644</v>
      </c>
    </row>
    <row r="29" spans="1:21" ht="27.75" customHeight="1" x14ac:dyDescent="0.2">
      <c r="A29" s="25"/>
      <c r="B29" s="26"/>
      <c r="C29" s="26"/>
      <c r="D29" s="114" t="s">
        <v>60</v>
      </c>
      <c r="E29" s="114"/>
      <c r="F29" s="114"/>
      <c r="G29" s="27"/>
      <c r="I29" s="28">
        <f t="shared" si="4"/>
        <v>1009625964</v>
      </c>
      <c r="J29" s="28">
        <v>249086301</v>
      </c>
      <c r="K29" s="28">
        <v>3649178</v>
      </c>
      <c r="L29" s="28">
        <v>146410873</v>
      </c>
      <c r="M29" s="28">
        <v>2582046</v>
      </c>
      <c r="N29" s="28">
        <v>182030572</v>
      </c>
      <c r="O29" s="28">
        <v>8600352</v>
      </c>
      <c r="P29" s="28">
        <v>130802964</v>
      </c>
      <c r="Q29" s="28">
        <v>3931163</v>
      </c>
      <c r="R29" s="28">
        <v>126023915</v>
      </c>
      <c r="S29" s="28">
        <v>18571320</v>
      </c>
      <c r="T29" s="28">
        <v>119580636</v>
      </c>
      <c r="U29" s="28">
        <v>18356644</v>
      </c>
    </row>
    <row r="30" spans="1:21" ht="24" customHeight="1" x14ac:dyDescent="0.2">
      <c r="A30" s="25"/>
      <c r="B30" s="26"/>
      <c r="C30" s="122" t="s">
        <v>61</v>
      </c>
      <c r="D30" s="122"/>
      <c r="E30" s="122"/>
      <c r="F30" s="122"/>
      <c r="G30" s="27"/>
      <c r="I30" s="28">
        <f t="shared" si="4"/>
        <v>9376082</v>
      </c>
      <c r="J30" s="28">
        <v>1457815</v>
      </c>
      <c r="K30" s="28">
        <v>771633</v>
      </c>
      <c r="L30" s="28">
        <v>493123</v>
      </c>
      <c r="M30" s="28">
        <v>377199</v>
      </c>
      <c r="N30" s="28">
        <v>286089</v>
      </c>
      <c r="O30" s="28">
        <v>490204</v>
      </c>
      <c r="P30" s="28">
        <v>710513</v>
      </c>
      <c r="Q30" s="28">
        <v>949904</v>
      </c>
      <c r="R30" s="28">
        <v>1263512</v>
      </c>
      <c r="S30" s="28">
        <v>896906</v>
      </c>
      <c r="T30" s="28">
        <v>795714</v>
      </c>
      <c r="U30" s="28">
        <v>883470</v>
      </c>
    </row>
    <row r="31" spans="1:21" ht="27.75" customHeight="1" x14ac:dyDescent="0.25">
      <c r="A31" s="25"/>
      <c r="B31" s="26"/>
      <c r="C31" s="122" t="s">
        <v>62</v>
      </c>
      <c r="D31" s="122"/>
      <c r="E31" s="122"/>
      <c r="F31" s="122"/>
      <c r="G31" s="27"/>
      <c r="I31" s="23">
        <f t="shared" ref="I31:U31" si="8">I32</f>
        <v>180418833</v>
      </c>
      <c r="J31" s="23">
        <f t="shared" si="8"/>
        <v>20686060</v>
      </c>
      <c r="K31" s="23">
        <f t="shared" si="8"/>
        <v>19083780</v>
      </c>
      <c r="L31" s="23">
        <f t="shared" si="8"/>
        <v>16938214</v>
      </c>
      <c r="M31" s="23">
        <f t="shared" si="8"/>
        <v>15162335</v>
      </c>
      <c r="N31" s="23">
        <f t="shared" si="8"/>
        <v>12994231</v>
      </c>
      <c r="O31" s="23">
        <f t="shared" si="8"/>
        <v>13576623</v>
      </c>
      <c r="P31" s="23">
        <f t="shared" si="8"/>
        <v>13355454</v>
      </c>
      <c r="Q31" s="23">
        <f t="shared" si="8"/>
        <v>18707129</v>
      </c>
      <c r="R31" s="23">
        <f t="shared" si="8"/>
        <v>11593761</v>
      </c>
      <c r="S31" s="23">
        <f t="shared" si="8"/>
        <v>12352810</v>
      </c>
      <c r="T31" s="23">
        <f t="shared" si="8"/>
        <v>12942394</v>
      </c>
      <c r="U31" s="23">
        <f t="shared" si="8"/>
        <v>13026042</v>
      </c>
    </row>
    <row r="32" spans="1:21" ht="24" customHeight="1" x14ac:dyDescent="0.2">
      <c r="A32" s="25"/>
      <c r="B32" s="26"/>
      <c r="C32" s="26"/>
      <c r="D32" s="123" t="s">
        <v>63</v>
      </c>
      <c r="E32" s="123"/>
      <c r="F32" s="123"/>
      <c r="G32" s="27"/>
      <c r="I32" s="28">
        <f t="shared" si="4"/>
        <v>180418833</v>
      </c>
      <c r="J32" s="28">
        <v>20686060</v>
      </c>
      <c r="K32" s="28">
        <v>19083780</v>
      </c>
      <c r="L32" s="28">
        <v>16938214</v>
      </c>
      <c r="M32" s="28">
        <v>15162335</v>
      </c>
      <c r="N32" s="28">
        <v>12994231</v>
      </c>
      <c r="O32" s="28">
        <v>13576623</v>
      </c>
      <c r="P32" s="28">
        <v>13355454</v>
      </c>
      <c r="Q32" s="28">
        <v>18707129</v>
      </c>
      <c r="R32" s="28">
        <v>11593761</v>
      </c>
      <c r="S32" s="28">
        <v>12352810</v>
      </c>
      <c r="T32" s="28">
        <v>12942394</v>
      </c>
      <c r="U32" s="28">
        <v>13026042</v>
      </c>
    </row>
    <row r="33" spans="1:21" ht="53.25" customHeight="1" x14ac:dyDescent="0.25">
      <c r="A33" s="25"/>
      <c r="B33" s="26"/>
      <c r="C33" s="122" t="s">
        <v>64</v>
      </c>
      <c r="D33" s="122"/>
      <c r="E33" s="122"/>
      <c r="F33" s="122"/>
      <c r="G33" s="30"/>
      <c r="I33" s="28">
        <f t="shared" si="4"/>
        <v>1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31">
        <v>1</v>
      </c>
    </row>
    <row r="34" spans="1:21" ht="24" customHeight="1" x14ac:dyDescent="0.2">
      <c r="H34" s="8"/>
    </row>
    <row r="35" spans="1:21" s="9" customFormat="1" ht="26.25" customHeight="1" x14ac:dyDescent="0.2">
      <c r="A35" s="24"/>
      <c r="B35" s="122" t="s">
        <v>65</v>
      </c>
      <c r="C35" s="122"/>
      <c r="D35" s="122"/>
      <c r="E35" s="122"/>
      <c r="F35" s="122"/>
      <c r="G35" s="22"/>
      <c r="H35" s="15"/>
      <c r="I35" s="28">
        <f t="shared" si="4"/>
        <v>0</v>
      </c>
      <c r="J35" s="28">
        <f>SUM(K35:U35)</f>
        <v>0</v>
      </c>
      <c r="K35" s="28">
        <f>SUM(L35:U35)</f>
        <v>0</v>
      </c>
      <c r="L35" s="28">
        <f t="shared" ref="L35:U35" si="9">SUM(M35:U35)</f>
        <v>0</v>
      </c>
      <c r="M35" s="28">
        <f t="shared" si="9"/>
        <v>0</v>
      </c>
      <c r="N35" s="28">
        <f t="shared" si="9"/>
        <v>0</v>
      </c>
      <c r="O35" s="28">
        <f t="shared" si="9"/>
        <v>0</v>
      </c>
      <c r="P35" s="28">
        <f t="shared" si="9"/>
        <v>0</v>
      </c>
      <c r="Q35" s="28">
        <f t="shared" si="9"/>
        <v>0</v>
      </c>
      <c r="R35" s="28">
        <f t="shared" si="9"/>
        <v>0</v>
      </c>
      <c r="S35" s="28">
        <f t="shared" si="9"/>
        <v>0</v>
      </c>
      <c r="T35" s="28">
        <f t="shared" si="9"/>
        <v>0</v>
      </c>
      <c r="U35" s="28">
        <f t="shared" si="9"/>
        <v>0</v>
      </c>
    </row>
    <row r="36" spans="1:21" s="9" customFormat="1" ht="18.75" customHeight="1" x14ac:dyDescent="0.2">
      <c r="A36" s="24"/>
      <c r="B36" s="32"/>
      <c r="C36" s="125" t="s">
        <v>66</v>
      </c>
      <c r="D36" s="125"/>
      <c r="E36" s="125"/>
      <c r="F36" s="125"/>
      <c r="G36" s="22"/>
      <c r="H36" s="15"/>
      <c r="I36" s="28">
        <f t="shared" si="4"/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</row>
    <row r="37" spans="1:21" s="9" customFormat="1" ht="15" customHeight="1" x14ac:dyDescent="0.2"/>
    <row r="38" spans="1:21" s="15" customFormat="1" ht="24" customHeight="1" x14ac:dyDescent="0.2">
      <c r="A38" s="33"/>
      <c r="B38" s="122" t="s">
        <v>67</v>
      </c>
      <c r="C38" s="122"/>
      <c r="D38" s="122"/>
      <c r="E38" s="122"/>
      <c r="F38" s="122"/>
      <c r="G38" s="34"/>
      <c r="I38" s="28">
        <f t="shared" si="4"/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</row>
    <row r="39" spans="1:21" s="15" customFormat="1" ht="22.5" customHeight="1" x14ac:dyDescent="0.2">
      <c r="A39" s="33"/>
      <c r="B39" s="35"/>
      <c r="C39" s="125" t="s">
        <v>68</v>
      </c>
      <c r="D39" s="125"/>
      <c r="E39" s="125"/>
      <c r="F39" s="125"/>
      <c r="G39" s="34"/>
      <c r="I39" s="28">
        <f t="shared" si="4"/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8">
        <v>0</v>
      </c>
      <c r="U39" s="28">
        <v>0</v>
      </c>
    </row>
    <row r="40" spans="1:21" s="15" customFormat="1" ht="30" customHeight="1" x14ac:dyDescent="0.2"/>
    <row r="41" spans="1:21" s="38" customFormat="1" ht="33.75" customHeight="1" x14ac:dyDescent="0.2">
      <c r="A41" s="25"/>
      <c r="B41" s="122" t="s">
        <v>69</v>
      </c>
      <c r="C41" s="122"/>
      <c r="D41" s="122"/>
      <c r="E41" s="122"/>
      <c r="F41" s="122"/>
      <c r="G41" s="36"/>
      <c r="H41" s="15"/>
      <c r="I41" s="37">
        <f>I42+I55+I111+I135+I136+I137</f>
        <v>1600713231</v>
      </c>
      <c r="J41" s="37">
        <f t="shared" ref="J41:U41" si="10">J42+J55+J111+J135+J136+J137</f>
        <v>208100750</v>
      </c>
      <c r="K41" s="37">
        <f t="shared" si="10"/>
        <v>159903683</v>
      </c>
      <c r="L41" s="37">
        <f t="shared" si="10"/>
        <v>166547583</v>
      </c>
      <c r="M41" s="37">
        <f t="shared" si="10"/>
        <v>141165583</v>
      </c>
      <c r="N41" s="37">
        <f t="shared" si="10"/>
        <v>138984753</v>
      </c>
      <c r="O41" s="37">
        <f t="shared" si="10"/>
        <v>136684337</v>
      </c>
      <c r="P41" s="37">
        <f t="shared" si="10"/>
        <v>127789421</v>
      </c>
      <c r="Q41" s="37">
        <f t="shared" si="10"/>
        <v>147944464</v>
      </c>
      <c r="R41" s="37">
        <f t="shared" si="10"/>
        <v>113340856</v>
      </c>
      <c r="S41" s="37">
        <f t="shared" si="10"/>
        <v>90985196</v>
      </c>
      <c r="T41" s="37">
        <f t="shared" si="10"/>
        <v>81635397</v>
      </c>
      <c r="U41" s="37">
        <f t="shared" si="10"/>
        <v>87631208</v>
      </c>
    </row>
    <row r="42" spans="1:21" ht="34.5" customHeight="1" x14ac:dyDescent="0.25">
      <c r="A42" s="25"/>
      <c r="B42" s="26"/>
      <c r="C42" s="122" t="s">
        <v>70</v>
      </c>
      <c r="D42" s="122"/>
      <c r="E42" s="122"/>
      <c r="F42" s="122"/>
      <c r="G42" s="27"/>
      <c r="H42" s="39"/>
      <c r="I42" s="23">
        <f>I43+I48+I52</f>
        <v>15497737</v>
      </c>
      <c r="J42" s="23">
        <f t="shared" ref="J42:U42" si="11">J43+J48+J52</f>
        <v>1334405</v>
      </c>
      <c r="K42" s="23">
        <f t="shared" si="11"/>
        <v>1303667</v>
      </c>
      <c r="L42" s="23">
        <f t="shared" si="11"/>
        <v>1480984</v>
      </c>
      <c r="M42" s="23">
        <f t="shared" si="11"/>
        <v>1165938</v>
      </c>
      <c r="N42" s="23">
        <f t="shared" si="11"/>
        <v>2479689</v>
      </c>
      <c r="O42" s="23">
        <f t="shared" si="11"/>
        <v>1099205</v>
      </c>
      <c r="P42" s="23">
        <f t="shared" si="11"/>
        <v>1278405</v>
      </c>
      <c r="Q42" s="23">
        <f t="shared" si="11"/>
        <v>1071529</v>
      </c>
      <c r="R42" s="23">
        <f t="shared" si="11"/>
        <v>1750674</v>
      </c>
      <c r="S42" s="23">
        <f t="shared" si="11"/>
        <v>532152</v>
      </c>
      <c r="T42" s="23">
        <f t="shared" si="11"/>
        <v>1068117</v>
      </c>
      <c r="U42" s="23">
        <f t="shared" si="11"/>
        <v>932972</v>
      </c>
    </row>
    <row r="43" spans="1:21" ht="22.5" customHeight="1" x14ac:dyDescent="0.25">
      <c r="A43" s="25"/>
      <c r="B43" s="26"/>
      <c r="C43" s="26"/>
      <c r="D43" s="122" t="s">
        <v>71</v>
      </c>
      <c r="E43" s="122"/>
      <c r="F43" s="122"/>
      <c r="G43" s="27"/>
      <c r="I43" s="40">
        <f t="shared" ref="I43:I78" si="12">SUM(J43:U43)</f>
        <v>2267045</v>
      </c>
      <c r="J43" s="31">
        <f t="shared" ref="J43:U43" si="13">SUM(J44:J47)</f>
        <v>78331</v>
      </c>
      <c r="K43" s="31">
        <f t="shared" si="13"/>
        <v>75418</v>
      </c>
      <c r="L43" s="31">
        <f t="shared" si="13"/>
        <v>150923</v>
      </c>
      <c r="M43" s="31">
        <f t="shared" si="13"/>
        <v>223614</v>
      </c>
      <c r="N43" s="31">
        <f t="shared" si="13"/>
        <v>259353</v>
      </c>
      <c r="O43" s="31">
        <f t="shared" si="13"/>
        <v>223735</v>
      </c>
      <c r="P43" s="31">
        <f t="shared" si="13"/>
        <v>354644</v>
      </c>
      <c r="Q43" s="31">
        <f t="shared" si="13"/>
        <v>211871</v>
      </c>
      <c r="R43" s="31">
        <f t="shared" si="13"/>
        <v>163139</v>
      </c>
      <c r="S43" s="31">
        <f t="shared" si="13"/>
        <v>110039</v>
      </c>
      <c r="T43" s="31">
        <f t="shared" si="13"/>
        <v>178840</v>
      </c>
      <c r="U43" s="31">
        <f t="shared" si="13"/>
        <v>237138</v>
      </c>
    </row>
    <row r="44" spans="1:21" ht="22.5" customHeight="1" x14ac:dyDescent="0.2">
      <c r="A44" s="25"/>
      <c r="B44" s="26"/>
      <c r="C44" s="26"/>
      <c r="D44" s="41"/>
      <c r="E44" s="114" t="s">
        <v>72</v>
      </c>
      <c r="F44" s="114"/>
      <c r="G44" s="27"/>
      <c r="I44" s="29">
        <f>SUM(J44:U44)</f>
        <v>283655</v>
      </c>
      <c r="J44" s="28">
        <v>23061</v>
      </c>
      <c r="K44" s="28">
        <v>18921</v>
      </c>
      <c r="L44" s="28">
        <v>23111</v>
      </c>
      <c r="M44" s="28">
        <v>29640</v>
      </c>
      <c r="N44" s="28">
        <v>16699</v>
      </c>
      <c r="O44" s="28">
        <v>23250</v>
      </c>
      <c r="P44" s="28">
        <v>33039</v>
      </c>
      <c r="Q44" s="28">
        <v>22363</v>
      </c>
      <c r="R44" s="28">
        <v>22768</v>
      </c>
      <c r="S44" s="28">
        <v>25197</v>
      </c>
      <c r="T44" s="28">
        <v>18988</v>
      </c>
      <c r="U44" s="28">
        <v>26618</v>
      </c>
    </row>
    <row r="45" spans="1:21" ht="22.5" customHeight="1" x14ac:dyDescent="0.2">
      <c r="A45" s="25"/>
      <c r="B45" s="26"/>
      <c r="C45" s="26"/>
      <c r="D45" s="41"/>
      <c r="E45" s="114" t="s">
        <v>73</v>
      </c>
      <c r="F45" s="114"/>
      <c r="G45" s="27"/>
      <c r="I45" s="29">
        <f t="shared" ref="I45:I47" si="14">SUM(J45:U45)</f>
        <v>1831346</v>
      </c>
      <c r="J45" s="28">
        <v>48012</v>
      </c>
      <c r="K45" s="28">
        <v>56497</v>
      </c>
      <c r="L45" s="28">
        <v>127812</v>
      </c>
      <c r="M45" s="28">
        <v>193974</v>
      </c>
      <c r="N45" s="28">
        <v>171261</v>
      </c>
      <c r="O45" s="28">
        <v>169603</v>
      </c>
      <c r="P45" s="28">
        <v>308099</v>
      </c>
      <c r="Q45" s="28">
        <v>172129</v>
      </c>
      <c r="R45" s="28">
        <v>128745</v>
      </c>
      <c r="S45" s="28">
        <v>84842</v>
      </c>
      <c r="T45" s="28">
        <v>159852</v>
      </c>
      <c r="U45" s="28">
        <v>210520</v>
      </c>
    </row>
    <row r="46" spans="1:21" ht="22.5" customHeight="1" x14ac:dyDescent="0.2">
      <c r="A46" s="42"/>
      <c r="B46" s="43"/>
      <c r="C46" s="43"/>
      <c r="D46" s="44"/>
      <c r="E46" s="128" t="s">
        <v>74</v>
      </c>
      <c r="F46" s="128"/>
      <c r="G46" s="45"/>
      <c r="I46" s="29">
        <f t="shared" si="14"/>
        <v>2483</v>
      </c>
      <c r="J46" s="28">
        <v>118</v>
      </c>
      <c r="K46" s="28">
        <v>0</v>
      </c>
      <c r="L46" s="28">
        <v>0</v>
      </c>
      <c r="M46" s="28">
        <v>0</v>
      </c>
      <c r="N46" s="28">
        <v>1166</v>
      </c>
      <c r="O46" s="28">
        <v>504</v>
      </c>
      <c r="P46" s="28">
        <v>221</v>
      </c>
      <c r="Q46" s="28">
        <v>284</v>
      </c>
      <c r="R46" s="28">
        <v>190</v>
      </c>
      <c r="S46" s="28">
        <v>0</v>
      </c>
      <c r="T46" s="28">
        <v>0</v>
      </c>
      <c r="U46" s="28">
        <v>0</v>
      </c>
    </row>
    <row r="47" spans="1:21" ht="22.5" customHeight="1" x14ac:dyDescent="0.2">
      <c r="A47" s="25"/>
      <c r="B47" s="26"/>
      <c r="C47" s="26"/>
      <c r="D47" s="41"/>
      <c r="E47" s="114" t="s">
        <v>75</v>
      </c>
      <c r="F47" s="114"/>
      <c r="G47" s="27"/>
      <c r="I47" s="29">
        <f t="shared" si="14"/>
        <v>149561</v>
      </c>
      <c r="J47" s="28">
        <v>7140</v>
      </c>
      <c r="K47" s="28">
        <v>0</v>
      </c>
      <c r="L47" s="28">
        <v>0</v>
      </c>
      <c r="M47" s="28">
        <v>0</v>
      </c>
      <c r="N47" s="28">
        <v>70227</v>
      </c>
      <c r="O47" s="28">
        <v>30378</v>
      </c>
      <c r="P47" s="28">
        <v>13285</v>
      </c>
      <c r="Q47" s="28">
        <v>17095</v>
      </c>
      <c r="R47" s="28">
        <v>11436</v>
      </c>
      <c r="S47" s="28">
        <v>0</v>
      </c>
      <c r="T47" s="28">
        <v>0</v>
      </c>
      <c r="U47" s="28">
        <v>0</v>
      </c>
    </row>
    <row r="48" spans="1:21" ht="22.5" customHeight="1" x14ac:dyDescent="0.25">
      <c r="A48" s="25"/>
      <c r="B48" s="26"/>
      <c r="C48" s="26"/>
      <c r="D48" s="122" t="s">
        <v>76</v>
      </c>
      <c r="E48" s="122"/>
      <c r="F48" s="122"/>
      <c r="G48" s="27"/>
      <c r="I48" s="40">
        <f>SUM(I49:I51)</f>
        <v>8624270</v>
      </c>
      <c r="J48" s="31">
        <f t="shared" ref="J48:Q48" si="15">SUM(J49:J51)</f>
        <v>1118447</v>
      </c>
      <c r="K48" s="31">
        <f t="shared" si="15"/>
        <v>1228249</v>
      </c>
      <c r="L48" s="31">
        <f t="shared" si="15"/>
        <v>1330061</v>
      </c>
      <c r="M48" s="31">
        <f t="shared" si="15"/>
        <v>866376</v>
      </c>
      <c r="N48" s="31">
        <f t="shared" si="15"/>
        <v>1184624</v>
      </c>
      <c r="O48" s="31">
        <f t="shared" si="15"/>
        <v>777134</v>
      </c>
      <c r="P48" s="31">
        <f t="shared" si="15"/>
        <v>267007</v>
      </c>
      <c r="Q48" s="31">
        <f t="shared" si="15"/>
        <v>265267</v>
      </c>
      <c r="R48" s="31">
        <f>SUM(R49:R51)</f>
        <v>272447</v>
      </c>
      <c r="S48" s="31">
        <f>SUM(S49:S51)</f>
        <v>270177</v>
      </c>
      <c r="T48" s="31">
        <f t="shared" ref="T48:U48" si="16">SUM(T49:T51)</f>
        <v>773454</v>
      </c>
      <c r="U48" s="31">
        <f t="shared" si="16"/>
        <v>271027</v>
      </c>
    </row>
    <row r="49" spans="1:21" ht="22.5" customHeight="1" x14ac:dyDescent="0.2">
      <c r="A49" s="25"/>
      <c r="B49" s="26"/>
      <c r="C49" s="26"/>
      <c r="D49" s="41"/>
      <c r="E49" s="114" t="s">
        <v>77</v>
      </c>
      <c r="F49" s="114"/>
      <c r="G49" s="27"/>
      <c r="I49" s="29">
        <f>SUM(J49:U49)</f>
        <v>3146729</v>
      </c>
      <c r="J49" s="28">
        <v>262232</v>
      </c>
      <c r="K49" s="28">
        <v>262227</v>
      </c>
      <c r="L49" s="28">
        <v>262227</v>
      </c>
      <c r="M49" s="28">
        <v>262227</v>
      </c>
      <c r="N49" s="28">
        <v>262227</v>
      </c>
      <c r="O49" s="28">
        <v>262227</v>
      </c>
      <c r="P49" s="28">
        <v>262227</v>
      </c>
      <c r="Q49" s="28">
        <v>262227</v>
      </c>
      <c r="R49" s="28">
        <v>262227</v>
      </c>
      <c r="S49" s="28">
        <v>262227</v>
      </c>
      <c r="T49" s="28">
        <v>262227</v>
      </c>
      <c r="U49" s="28">
        <v>262227</v>
      </c>
    </row>
    <row r="50" spans="1:21" ht="22.5" customHeight="1" x14ac:dyDescent="0.2">
      <c r="A50" s="25"/>
      <c r="B50" s="26"/>
      <c r="C50" s="26"/>
      <c r="D50" s="41"/>
      <c r="E50" s="114" t="s">
        <v>78</v>
      </c>
      <c r="F50" s="114"/>
      <c r="G50" s="27"/>
      <c r="I50" s="29">
        <f t="shared" si="12"/>
        <v>5282741</v>
      </c>
      <c r="J50" s="28">
        <v>851265</v>
      </c>
      <c r="K50" s="28">
        <v>953272</v>
      </c>
      <c r="L50" s="28">
        <v>1036774</v>
      </c>
      <c r="M50" s="28">
        <v>567359</v>
      </c>
      <c r="N50" s="28">
        <v>875647</v>
      </c>
      <c r="O50" s="28">
        <v>497407</v>
      </c>
      <c r="P50" s="28">
        <v>0</v>
      </c>
      <c r="Q50" s="28">
        <v>0</v>
      </c>
      <c r="R50" s="28">
        <v>0</v>
      </c>
      <c r="S50" s="28">
        <v>0</v>
      </c>
      <c r="T50" s="28">
        <v>501017</v>
      </c>
      <c r="U50" s="28">
        <v>0</v>
      </c>
    </row>
    <row r="51" spans="1:21" ht="22.5" customHeight="1" x14ac:dyDescent="0.2">
      <c r="A51" s="25"/>
      <c r="B51" s="26"/>
      <c r="C51" s="26"/>
      <c r="D51" s="41"/>
      <c r="E51" s="114" t="s">
        <v>79</v>
      </c>
      <c r="F51" s="114"/>
      <c r="G51" s="27"/>
      <c r="I51" s="29">
        <f t="shared" si="12"/>
        <v>194800</v>
      </c>
      <c r="J51" s="28">
        <v>4950</v>
      </c>
      <c r="K51" s="28">
        <v>12750</v>
      </c>
      <c r="L51" s="28">
        <v>31060</v>
      </c>
      <c r="M51" s="28">
        <v>36790</v>
      </c>
      <c r="N51" s="28">
        <v>46750</v>
      </c>
      <c r="O51" s="28">
        <v>17500</v>
      </c>
      <c r="P51" s="28">
        <v>4780</v>
      </c>
      <c r="Q51" s="28">
        <v>3040</v>
      </c>
      <c r="R51" s="28">
        <v>10220</v>
      </c>
      <c r="S51" s="28">
        <v>7950</v>
      </c>
      <c r="T51" s="28">
        <v>10210</v>
      </c>
      <c r="U51" s="28">
        <v>8800</v>
      </c>
    </row>
    <row r="52" spans="1:21" ht="22.5" customHeight="1" x14ac:dyDescent="0.25">
      <c r="A52" s="25"/>
      <c r="B52" s="26"/>
      <c r="C52" s="26"/>
      <c r="D52" s="122" t="s">
        <v>80</v>
      </c>
      <c r="E52" s="122"/>
      <c r="F52" s="122"/>
      <c r="G52" s="27"/>
      <c r="I52" s="40">
        <f>SUM(I53:I54)</f>
        <v>4606422</v>
      </c>
      <c r="J52" s="31">
        <f t="shared" ref="J52:U52" si="17">SUM(J53:J54)</f>
        <v>137627</v>
      </c>
      <c r="K52" s="31">
        <f t="shared" si="17"/>
        <v>0</v>
      </c>
      <c r="L52" s="31">
        <f t="shared" si="17"/>
        <v>0</v>
      </c>
      <c r="M52" s="31">
        <f t="shared" si="17"/>
        <v>75948</v>
      </c>
      <c r="N52" s="31">
        <f t="shared" si="17"/>
        <v>1035712</v>
      </c>
      <c r="O52" s="31">
        <f t="shared" si="17"/>
        <v>98336</v>
      </c>
      <c r="P52" s="31">
        <f t="shared" si="17"/>
        <v>656754</v>
      </c>
      <c r="Q52" s="31">
        <f t="shared" si="17"/>
        <v>594391</v>
      </c>
      <c r="R52" s="31">
        <f t="shared" si="17"/>
        <v>1315088</v>
      </c>
      <c r="S52" s="31">
        <f t="shared" si="17"/>
        <v>151936</v>
      </c>
      <c r="T52" s="31">
        <f t="shared" si="17"/>
        <v>115823</v>
      </c>
      <c r="U52" s="31">
        <f t="shared" si="17"/>
        <v>424807</v>
      </c>
    </row>
    <row r="53" spans="1:21" ht="22.5" customHeight="1" x14ac:dyDescent="0.2">
      <c r="A53" s="25"/>
      <c r="B53" s="26"/>
      <c r="C53" s="26"/>
      <c r="D53" s="41"/>
      <c r="E53" s="114" t="s">
        <v>81</v>
      </c>
      <c r="F53" s="114"/>
      <c r="G53" s="27"/>
      <c r="I53" s="29">
        <f t="shared" si="12"/>
        <v>2415708</v>
      </c>
      <c r="J53" s="28">
        <v>137627</v>
      </c>
      <c r="K53" s="28">
        <v>0</v>
      </c>
      <c r="L53" s="28">
        <v>0</v>
      </c>
      <c r="M53" s="28">
        <v>75948</v>
      </c>
      <c r="N53" s="28">
        <v>1035712</v>
      </c>
      <c r="O53" s="28">
        <v>98336</v>
      </c>
      <c r="P53" s="28">
        <v>131943</v>
      </c>
      <c r="Q53" s="28">
        <v>135589</v>
      </c>
      <c r="R53" s="28">
        <v>107987</v>
      </c>
      <c r="S53" s="28">
        <v>151936</v>
      </c>
      <c r="T53" s="28">
        <v>115823</v>
      </c>
      <c r="U53" s="28">
        <v>424807</v>
      </c>
    </row>
    <row r="54" spans="1:21" ht="22.5" customHeight="1" x14ac:dyDescent="0.2">
      <c r="A54" s="25"/>
      <c r="B54" s="26"/>
      <c r="C54" s="26"/>
      <c r="D54" s="41"/>
      <c r="E54" s="126" t="s">
        <v>82</v>
      </c>
      <c r="F54" s="126"/>
      <c r="G54" s="27"/>
      <c r="I54" s="29">
        <f t="shared" si="12"/>
        <v>2190714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v>524811</v>
      </c>
      <c r="Q54" s="28">
        <v>458802</v>
      </c>
      <c r="R54" s="28">
        <v>1207101</v>
      </c>
      <c r="S54" s="28">
        <v>0</v>
      </c>
      <c r="T54" s="28">
        <v>0</v>
      </c>
      <c r="U54" s="28">
        <v>0</v>
      </c>
    </row>
    <row r="55" spans="1:21" ht="22.5" customHeight="1" x14ac:dyDescent="0.25">
      <c r="A55" s="25"/>
      <c r="B55" s="26"/>
      <c r="C55" s="122" t="s">
        <v>83</v>
      </c>
      <c r="D55" s="122"/>
      <c r="E55" s="122"/>
      <c r="F55" s="122"/>
      <c r="G55" s="27"/>
      <c r="I55" s="46">
        <f>I56+I60+I63+I68+I71+I77+I80+I85+I87+I89+I92+I95+I98+I101+I103+I105</f>
        <v>1431430635</v>
      </c>
      <c r="J55" s="46">
        <f t="shared" ref="J55:U55" si="18">J56+J60+J63+J68+J71+J77+J80+J85+J87+J89+J92+J95+J98+J101+J103+J105</f>
        <v>163367103</v>
      </c>
      <c r="K55" s="46">
        <f t="shared" si="18"/>
        <v>149571983</v>
      </c>
      <c r="L55" s="46">
        <f t="shared" si="18"/>
        <v>160576398</v>
      </c>
      <c r="M55" s="46">
        <f t="shared" si="18"/>
        <v>135252610</v>
      </c>
      <c r="N55" s="46">
        <f t="shared" si="18"/>
        <v>131218627</v>
      </c>
      <c r="O55" s="46">
        <f t="shared" si="18"/>
        <v>130088986</v>
      </c>
      <c r="P55" s="46">
        <f t="shared" si="18"/>
        <v>115839938</v>
      </c>
      <c r="Q55" s="46">
        <f t="shared" si="18"/>
        <v>104343047</v>
      </c>
      <c r="R55" s="46">
        <f t="shared" si="18"/>
        <v>95386347</v>
      </c>
      <c r="S55" s="46">
        <f t="shared" si="18"/>
        <v>85346593</v>
      </c>
      <c r="T55" s="46">
        <f t="shared" si="18"/>
        <v>78420554</v>
      </c>
      <c r="U55" s="46">
        <f t="shared" si="18"/>
        <v>82018449</v>
      </c>
    </row>
    <row r="56" spans="1:21" ht="22.5" customHeight="1" x14ac:dyDescent="0.25">
      <c r="A56" s="25"/>
      <c r="B56" s="26"/>
      <c r="C56" s="26"/>
      <c r="D56" s="127" t="s">
        <v>84</v>
      </c>
      <c r="E56" s="127"/>
      <c r="F56" s="127"/>
      <c r="G56" s="27"/>
      <c r="I56" s="46">
        <f>I57</f>
        <v>39626281</v>
      </c>
      <c r="J56" s="46">
        <f t="shared" ref="J56:U56" si="19">J57</f>
        <v>5761075</v>
      </c>
      <c r="K56" s="46">
        <f t="shared" si="19"/>
        <v>4098808</v>
      </c>
      <c r="L56" s="46">
        <f t="shared" si="19"/>
        <v>3350534</v>
      </c>
      <c r="M56" s="46">
        <f t="shared" si="19"/>
        <v>5434025</v>
      </c>
      <c r="N56" s="46">
        <f t="shared" si="19"/>
        <v>2470227</v>
      </c>
      <c r="O56" s="46">
        <f t="shared" si="19"/>
        <v>1864498</v>
      </c>
      <c r="P56" s="46">
        <f t="shared" si="19"/>
        <v>3704414</v>
      </c>
      <c r="Q56" s="46">
        <f t="shared" si="19"/>
        <v>4875317</v>
      </c>
      <c r="R56" s="46">
        <f t="shared" si="19"/>
        <v>6272563</v>
      </c>
      <c r="S56" s="46">
        <f t="shared" si="19"/>
        <v>798561</v>
      </c>
      <c r="T56" s="46">
        <f t="shared" si="19"/>
        <v>498957</v>
      </c>
      <c r="U56" s="46">
        <f t="shared" si="19"/>
        <v>497302</v>
      </c>
    </row>
    <row r="57" spans="1:21" ht="22.5" customHeight="1" x14ac:dyDescent="0.2">
      <c r="A57" s="25"/>
      <c r="B57" s="26"/>
      <c r="C57" s="26"/>
      <c r="D57" s="47"/>
      <c r="E57" s="123" t="s">
        <v>85</v>
      </c>
      <c r="F57" s="123"/>
      <c r="G57" s="27"/>
      <c r="I57" s="4">
        <f>SUM(I58:I59)</f>
        <v>39626281</v>
      </c>
      <c r="J57" s="4">
        <f>SUM(J58:J59)</f>
        <v>5761075</v>
      </c>
      <c r="K57" s="4">
        <f t="shared" ref="K57:U57" si="20">SUM(K58:K59)</f>
        <v>4098808</v>
      </c>
      <c r="L57" s="4">
        <f t="shared" si="20"/>
        <v>3350534</v>
      </c>
      <c r="M57" s="4">
        <f t="shared" si="20"/>
        <v>5434025</v>
      </c>
      <c r="N57" s="4">
        <f t="shared" si="20"/>
        <v>2470227</v>
      </c>
      <c r="O57" s="4">
        <f t="shared" si="20"/>
        <v>1864498</v>
      </c>
      <c r="P57" s="4">
        <f t="shared" si="20"/>
        <v>3704414</v>
      </c>
      <c r="Q57" s="4">
        <f t="shared" si="20"/>
        <v>4875317</v>
      </c>
      <c r="R57" s="4">
        <f t="shared" si="20"/>
        <v>6272563</v>
      </c>
      <c r="S57" s="4">
        <f t="shared" si="20"/>
        <v>798561</v>
      </c>
      <c r="T57" s="4">
        <f t="shared" si="20"/>
        <v>498957</v>
      </c>
      <c r="U57" s="4">
        <f t="shared" si="20"/>
        <v>497302</v>
      </c>
    </row>
    <row r="58" spans="1:21" ht="22.5" customHeight="1" x14ac:dyDescent="0.2">
      <c r="A58" s="25"/>
      <c r="B58" s="26"/>
      <c r="C58" s="26"/>
      <c r="D58" s="47"/>
      <c r="E58" s="41"/>
      <c r="F58" s="48" t="s">
        <v>86</v>
      </c>
      <c r="G58" s="49"/>
      <c r="I58" s="29">
        <f>SUM(J58:U58)</f>
        <v>1522425</v>
      </c>
      <c r="J58" s="28">
        <v>29628</v>
      </c>
      <c r="K58" s="28">
        <v>19373</v>
      </c>
      <c r="L58" s="28">
        <v>16366</v>
      </c>
      <c r="M58" s="28">
        <v>95683</v>
      </c>
      <c r="N58" s="28">
        <v>110673</v>
      </c>
      <c r="O58" s="28">
        <v>82758</v>
      </c>
      <c r="P58" s="28">
        <v>270401</v>
      </c>
      <c r="Q58" s="28">
        <v>361402</v>
      </c>
      <c r="R58" s="28">
        <v>525193</v>
      </c>
      <c r="S58" s="28">
        <v>5729</v>
      </c>
      <c r="T58" s="28">
        <v>3437</v>
      </c>
      <c r="U58" s="28">
        <v>1782</v>
      </c>
    </row>
    <row r="59" spans="1:21" ht="22.5" customHeight="1" x14ac:dyDescent="0.2">
      <c r="A59" s="25"/>
      <c r="B59" s="26"/>
      <c r="C59" s="26"/>
      <c r="D59" s="47"/>
      <c r="E59" s="41"/>
      <c r="F59" s="48" t="s">
        <v>87</v>
      </c>
      <c r="G59" s="49"/>
      <c r="H59" s="50"/>
      <c r="I59" s="29">
        <f t="shared" si="12"/>
        <v>38103856</v>
      </c>
      <c r="J59" s="28">
        <v>5731447</v>
      </c>
      <c r="K59" s="28">
        <v>4079435</v>
      </c>
      <c r="L59" s="28">
        <v>3334168</v>
      </c>
      <c r="M59" s="28">
        <v>5338342</v>
      </c>
      <c r="N59" s="28">
        <v>2359554</v>
      </c>
      <c r="O59" s="28">
        <v>1781740</v>
      </c>
      <c r="P59" s="28">
        <v>3434013</v>
      </c>
      <c r="Q59" s="28">
        <v>4513915</v>
      </c>
      <c r="R59" s="28">
        <v>5747370</v>
      </c>
      <c r="S59" s="28">
        <v>792832</v>
      </c>
      <c r="T59" s="28">
        <v>495520</v>
      </c>
      <c r="U59" s="28">
        <v>495520</v>
      </c>
    </row>
    <row r="60" spans="1:21" ht="22.5" customHeight="1" x14ac:dyDescent="0.25">
      <c r="A60" s="25"/>
      <c r="B60" s="26"/>
      <c r="C60" s="26"/>
      <c r="D60" s="122" t="s">
        <v>88</v>
      </c>
      <c r="E60" s="122"/>
      <c r="F60" s="122"/>
      <c r="G60" s="27"/>
      <c r="H60" s="50"/>
      <c r="I60" s="46">
        <f>SUM(I61:I62)</f>
        <v>27472991</v>
      </c>
      <c r="J60" s="46">
        <f t="shared" ref="J60:U60" si="21">SUM(J61:J62)</f>
        <v>285618</v>
      </c>
      <c r="K60" s="46">
        <f t="shared" si="21"/>
        <v>545516</v>
      </c>
      <c r="L60" s="46">
        <f t="shared" si="21"/>
        <v>208395</v>
      </c>
      <c r="M60" s="46">
        <f t="shared" si="21"/>
        <v>3072456</v>
      </c>
      <c r="N60" s="46">
        <f t="shared" si="21"/>
        <v>3032948</v>
      </c>
      <c r="O60" s="46">
        <f t="shared" si="21"/>
        <v>2968175</v>
      </c>
      <c r="P60" s="46">
        <f t="shared" si="21"/>
        <v>2887827</v>
      </c>
      <c r="Q60" s="46">
        <f t="shared" si="21"/>
        <v>2845905</v>
      </c>
      <c r="R60" s="46">
        <f t="shared" si="21"/>
        <v>2926756</v>
      </c>
      <c r="S60" s="46">
        <f t="shared" si="21"/>
        <v>2918668</v>
      </c>
      <c r="T60" s="46">
        <f t="shared" si="21"/>
        <v>2912930</v>
      </c>
      <c r="U60" s="46">
        <f t="shared" si="21"/>
        <v>2867797</v>
      </c>
    </row>
    <row r="61" spans="1:21" ht="22.5" customHeight="1" x14ac:dyDescent="0.2">
      <c r="A61" s="25"/>
      <c r="B61" s="26"/>
      <c r="C61" s="26"/>
      <c r="D61" s="51"/>
      <c r="E61" s="123" t="s">
        <v>89</v>
      </c>
      <c r="F61" s="123"/>
      <c r="G61" s="27"/>
      <c r="I61" s="29">
        <f t="shared" si="12"/>
        <v>27470079</v>
      </c>
      <c r="J61" s="28">
        <v>285618</v>
      </c>
      <c r="K61" s="28">
        <v>545516</v>
      </c>
      <c r="L61" s="28">
        <v>207928</v>
      </c>
      <c r="M61" s="28">
        <v>3071408</v>
      </c>
      <c r="N61" s="28">
        <v>3032948</v>
      </c>
      <c r="O61" s="28">
        <v>2968175</v>
      </c>
      <c r="P61" s="28">
        <v>2887711</v>
      </c>
      <c r="Q61" s="28">
        <v>2845090</v>
      </c>
      <c r="R61" s="28">
        <v>2926290</v>
      </c>
      <c r="S61" s="28">
        <v>2918668</v>
      </c>
      <c r="T61" s="28">
        <v>2912930</v>
      </c>
      <c r="U61" s="28">
        <v>2867797</v>
      </c>
    </row>
    <row r="62" spans="1:21" ht="22.5" customHeight="1" x14ac:dyDescent="0.2">
      <c r="A62" s="25"/>
      <c r="B62" s="26"/>
      <c r="C62" s="26"/>
      <c r="D62" s="51"/>
      <c r="E62" s="123" t="s">
        <v>90</v>
      </c>
      <c r="F62" s="123"/>
      <c r="G62" s="27"/>
      <c r="I62" s="29">
        <f t="shared" si="12"/>
        <v>2912</v>
      </c>
      <c r="J62" s="28">
        <v>0</v>
      </c>
      <c r="K62" s="28">
        <v>0</v>
      </c>
      <c r="L62" s="28">
        <v>467</v>
      </c>
      <c r="M62" s="28">
        <v>1048</v>
      </c>
      <c r="N62" s="28">
        <v>0</v>
      </c>
      <c r="O62" s="28">
        <v>0</v>
      </c>
      <c r="P62" s="28">
        <v>116</v>
      </c>
      <c r="Q62" s="28">
        <v>815</v>
      </c>
      <c r="R62" s="28">
        <v>466</v>
      </c>
      <c r="S62" s="28">
        <v>0</v>
      </c>
      <c r="T62" s="28">
        <v>0</v>
      </c>
      <c r="U62" s="28">
        <v>0</v>
      </c>
    </row>
    <row r="63" spans="1:21" ht="22.5" customHeight="1" x14ac:dyDescent="0.25">
      <c r="A63" s="25"/>
      <c r="B63" s="26"/>
      <c r="C63" s="26"/>
      <c r="D63" s="122" t="s">
        <v>91</v>
      </c>
      <c r="E63" s="122"/>
      <c r="F63" s="122"/>
      <c r="G63" s="27"/>
      <c r="I63" s="46">
        <f>SUM(I64:I67)</f>
        <v>319061908</v>
      </c>
      <c r="J63" s="46">
        <f t="shared" ref="J63:U63" si="22">SUM(J64:J67)</f>
        <v>26717941</v>
      </c>
      <c r="K63" s="46">
        <f t="shared" si="22"/>
        <v>26586735</v>
      </c>
      <c r="L63" s="46">
        <f t="shared" si="22"/>
        <v>26677617</v>
      </c>
      <c r="M63" s="46">
        <f t="shared" si="22"/>
        <v>26497536</v>
      </c>
      <c r="N63" s="46">
        <f t="shared" si="22"/>
        <v>26956691</v>
      </c>
      <c r="O63" s="46">
        <f t="shared" si="22"/>
        <v>26335219</v>
      </c>
      <c r="P63" s="46">
        <f t="shared" si="22"/>
        <v>26936310</v>
      </c>
      <c r="Q63" s="46">
        <f t="shared" si="22"/>
        <v>26494105</v>
      </c>
      <c r="R63" s="46">
        <f t="shared" si="22"/>
        <v>26333243</v>
      </c>
      <c r="S63" s="46">
        <f t="shared" si="22"/>
        <v>26881873</v>
      </c>
      <c r="T63" s="46">
        <f t="shared" si="22"/>
        <v>26308798</v>
      </c>
      <c r="U63" s="46">
        <f t="shared" si="22"/>
        <v>26335840</v>
      </c>
    </row>
    <row r="64" spans="1:21" ht="22.5" customHeight="1" x14ac:dyDescent="0.2">
      <c r="A64" s="25"/>
      <c r="B64" s="26"/>
      <c r="C64" s="26"/>
      <c r="D64" s="51"/>
      <c r="E64" s="123" t="s">
        <v>92</v>
      </c>
      <c r="F64" s="123"/>
      <c r="G64" s="27"/>
      <c r="I64" s="29">
        <f>SUM(J64:U64)</f>
        <v>10776892</v>
      </c>
      <c r="J64" s="28">
        <v>913405</v>
      </c>
      <c r="K64" s="28">
        <v>850681</v>
      </c>
      <c r="L64" s="28">
        <v>934025</v>
      </c>
      <c r="M64" s="28">
        <v>803409</v>
      </c>
      <c r="N64" s="28">
        <v>1278551</v>
      </c>
      <c r="O64" s="28">
        <v>724754</v>
      </c>
      <c r="P64" s="28">
        <v>1259325</v>
      </c>
      <c r="Q64" s="28">
        <v>837949</v>
      </c>
      <c r="R64" s="28">
        <v>662009</v>
      </c>
      <c r="S64" s="28">
        <v>1222259</v>
      </c>
      <c r="T64" s="28">
        <v>650738</v>
      </c>
      <c r="U64" s="28">
        <v>639787</v>
      </c>
    </row>
    <row r="65" spans="1:21" s="15" customFormat="1" ht="22.5" customHeight="1" x14ac:dyDescent="0.2">
      <c r="A65" s="33"/>
      <c r="B65" s="35"/>
      <c r="C65" s="35"/>
      <c r="D65" s="52"/>
      <c r="E65" s="114" t="s">
        <v>93</v>
      </c>
      <c r="F65" s="114"/>
      <c r="G65" s="34"/>
      <c r="I65" s="29">
        <f t="shared" ref="I65:I67" si="23">SUM(J65:U65)</f>
        <v>1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8">
        <v>0</v>
      </c>
      <c r="U65" s="28">
        <v>1</v>
      </c>
    </row>
    <row r="66" spans="1:21" ht="22.5" customHeight="1" x14ac:dyDescent="0.2">
      <c r="A66" s="25"/>
      <c r="B66" s="26"/>
      <c r="C66" s="26"/>
      <c r="D66" s="51"/>
      <c r="E66" s="123" t="s">
        <v>94</v>
      </c>
      <c r="F66" s="123"/>
      <c r="G66" s="27"/>
      <c r="I66" s="29">
        <f t="shared" si="23"/>
        <v>304999450</v>
      </c>
      <c r="J66" s="28">
        <v>25448123</v>
      </c>
      <c r="K66" s="28">
        <v>25413757</v>
      </c>
      <c r="L66" s="28">
        <v>25413757</v>
      </c>
      <c r="M66" s="28">
        <v>25413757</v>
      </c>
      <c r="N66" s="28">
        <v>25413757</v>
      </c>
      <c r="O66" s="28">
        <v>25413757</v>
      </c>
      <c r="P66" s="28">
        <v>25413757</v>
      </c>
      <c r="Q66" s="28">
        <v>25413757</v>
      </c>
      <c r="R66" s="28">
        <v>25413757</v>
      </c>
      <c r="S66" s="28">
        <v>25413757</v>
      </c>
      <c r="T66" s="28">
        <v>25413757</v>
      </c>
      <c r="U66" s="28">
        <v>25413757</v>
      </c>
    </row>
    <row r="67" spans="1:21" x14ac:dyDescent="0.2">
      <c r="A67" s="53"/>
      <c r="B67" s="47"/>
      <c r="C67" s="47"/>
      <c r="D67" s="54"/>
      <c r="E67" s="123" t="s">
        <v>95</v>
      </c>
      <c r="F67" s="123"/>
      <c r="G67" s="27"/>
      <c r="I67" s="29">
        <f t="shared" si="23"/>
        <v>3285565</v>
      </c>
      <c r="J67" s="28">
        <v>356413</v>
      </c>
      <c r="K67" s="28">
        <v>322297</v>
      </c>
      <c r="L67" s="28">
        <v>329835</v>
      </c>
      <c r="M67" s="28">
        <v>280370</v>
      </c>
      <c r="N67" s="28">
        <v>264383</v>
      </c>
      <c r="O67" s="28">
        <v>196708</v>
      </c>
      <c r="P67" s="28">
        <v>263228</v>
      </c>
      <c r="Q67" s="28">
        <v>242399</v>
      </c>
      <c r="R67" s="28">
        <v>257477</v>
      </c>
      <c r="S67" s="28">
        <v>245857</v>
      </c>
      <c r="T67" s="28">
        <v>244303</v>
      </c>
      <c r="U67" s="28">
        <v>282295</v>
      </c>
    </row>
    <row r="68" spans="1:21" s="9" customFormat="1" ht="22.5" customHeight="1" x14ac:dyDescent="0.25">
      <c r="A68" s="24"/>
      <c r="B68" s="32"/>
      <c r="C68" s="32"/>
      <c r="D68" s="121" t="s">
        <v>96</v>
      </c>
      <c r="E68" s="121"/>
      <c r="F68" s="121"/>
      <c r="G68" s="22"/>
      <c r="H68" s="15"/>
      <c r="I68" s="46">
        <f>SUM(I69:I70)</f>
        <v>4006974</v>
      </c>
      <c r="J68" s="46">
        <f t="shared" ref="J68:U68" si="24">SUM(J69:J70)</f>
        <v>81749</v>
      </c>
      <c r="K68" s="46">
        <f t="shared" si="24"/>
        <v>993916</v>
      </c>
      <c r="L68" s="46">
        <f t="shared" si="24"/>
        <v>553087</v>
      </c>
      <c r="M68" s="46">
        <f t="shared" si="24"/>
        <v>451365</v>
      </c>
      <c r="N68" s="46">
        <f t="shared" si="24"/>
        <v>301070</v>
      </c>
      <c r="O68" s="46">
        <f t="shared" si="24"/>
        <v>190972</v>
      </c>
      <c r="P68" s="46">
        <f t="shared" si="24"/>
        <v>255946</v>
      </c>
      <c r="Q68" s="46">
        <f t="shared" si="24"/>
        <v>207871</v>
      </c>
      <c r="R68" s="46">
        <f t="shared" si="24"/>
        <v>171956</v>
      </c>
      <c r="S68" s="46">
        <f t="shared" si="24"/>
        <v>302419</v>
      </c>
      <c r="T68" s="46">
        <f t="shared" si="24"/>
        <v>279251</v>
      </c>
      <c r="U68" s="46">
        <f t="shared" si="24"/>
        <v>217372</v>
      </c>
    </row>
    <row r="69" spans="1:21" s="9" customFormat="1" ht="22.5" customHeight="1" x14ac:dyDescent="0.2">
      <c r="A69" s="24"/>
      <c r="B69" s="32"/>
      <c r="C69" s="32"/>
      <c r="D69" s="55"/>
      <c r="E69" s="123" t="s">
        <v>97</v>
      </c>
      <c r="F69" s="123"/>
      <c r="G69" s="22"/>
      <c r="H69" s="15"/>
      <c r="I69" s="29">
        <f>SUM(J69:U69)</f>
        <v>2572544</v>
      </c>
      <c r="J69" s="28">
        <v>81749</v>
      </c>
      <c r="K69" s="28">
        <v>51932</v>
      </c>
      <c r="L69" s="28">
        <v>138221</v>
      </c>
      <c r="M69" s="28">
        <v>373819</v>
      </c>
      <c r="N69" s="28">
        <v>301036</v>
      </c>
      <c r="O69" s="28">
        <v>190972</v>
      </c>
      <c r="P69" s="28">
        <v>255946</v>
      </c>
      <c r="Q69" s="28">
        <v>207871</v>
      </c>
      <c r="R69" s="28">
        <v>171956</v>
      </c>
      <c r="S69" s="28">
        <v>302419</v>
      </c>
      <c r="T69" s="28">
        <v>279251</v>
      </c>
      <c r="U69" s="28">
        <v>217372</v>
      </c>
    </row>
    <row r="70" spans="1:21" s="9" customFormat="1" ht="22.5" customHeight="1" x14ac:dyDescent="0.2">
      <c r="A70" s="24"/>
      <c r="B70" s="32"/>
      <c r="C70" s="32"/>
      <c r="D70" s="55"/>
      <c r="E70" s="123" t="s">
        <v>98</v>
      </c>
      <c r="F70" s="123"/>
      <c r="G70" s="22"/>
      <c r="H70" s="15"/>
      <c r="I70" s="29">
        <f t="shared" si="12"/>
        <v>1434430</v>
      </c>
      <c r="J70" s="28">
        <v>0</v>
      </c>
      <c r="K70" s="28">
        <v>941984</v>
      </c>
      <c r="L70" s="28">
        <v>414866</v>
      </c>
      <c r="M70" s="28">
        <v>77546</v>
      </c>
      <c r="N70" s="28">
        <v>34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8">
        <v>0</v>
      </c>
      <c r="U70" s="28">
        <v>0</v>
      </c>
    </row>
    <row r="71" spans="1:21" s="9" customFormat="1" ht="35.25" customHeight="1" x14ac:dyDescent="0.25">
      <c r="A71" s="24"/>
      <c r="B71" s="32"/>
      <c r="C71" s="32"/>
      <c r="D71" s="127" t="s">
        <v>99</v>
      </c>
      <c r="E71" s="127"/>
      <c r="F71" s="127"/>
      <c r="G71" s="22"/>
      <c r="H71" s="15"/>
      <c r="I71" s="46">
        <f>SUM(I72:I74)</f>
        <v>91809617</v>
      </c>
      <c r="J71" s="46">
        <f t="shared" ref="J71:U71" si="25">SUM(J72:J74)</f>
        <v>10767241</v>
      </c>
      <c r="K71" s="46">
        <f>SUM(K72:K74)</f>
        <v>6609784</v>
      </c>
      <c r="L71" s="46">
        <f t="shared" si="25"/>
        <v>9844390</v>
      </c>
      <c r="M71" s="46">
        <f t="shared" si="25"/>
        <v>4193630</v>
      </c>
      <c r="N71" s="46">
        <f t="shared" si="25"/>
        <v>8848358</v>
      </c>
      <c r="O71" s="46">
        <f t="shared" si="25"/>
        <v>9514049</v>
      </c>
      <c r="P71" s="46">
        <f t="shared" si="25"/>
        <v>8608017</v>
      </c>
      <c r="Q71" s="46">
        <f t="shared" si="25"/>
        <v>6022307</v>
      </c>
      <c r="R71" s="46">
        <f t="shared" si="25"/>
        <v>5216601</v>
      </c>
      <c r="S71" s="46">
        <f t="shared" si="25"/>
        <v>8738455</v>
      </c>
      <c r="T71" s="46">
        <f t="shared" si="25"/>
        <v>4789804</v>
      </c>
      <c r="U71" s="46">
        <f t="shared" si="25"/>
        <v>8656981</v>
      </c>
    </row>
    <row r="72" spans="1:21" s="9" customFormat="1" ht="22.5" customHeight="1" x14ac:dyDescent="0.2">
      <c r="A72" s="24"/>
      <c r="B72" s="32"/>
      <c r="C72" s="32"/>
      <c r="D72" s="55"/>
      <c r="E72" s="123" t="s">
        <v>100</v>
      </c>
      <c r="F72" s="123"/>
      <c r="G72" s="56"/>
      <c r="H72" s="15"/>
      <c r="I72" s="29">
        <f>SUM(J72:U72)</f>
        <v>754218</v>
      </c>
      <c r="J72" s="28">
        <v>72170</v>
      </c>
      <c r="K72" s="28">
        <v>166895</v>
      </c>
      <c r="L72" s="28">
        <v>162380</v>
      </c>
      <c r="M72" s="28">
        <v>96531</v>
      </c>
      <c r="N72" s="28">
        <v>50523</v>
      </c>
      <c r="O72" s="28">
        <v>32478</v>
      </c>
      <c r="P72" s="28">
        <v>29774</v>
      </c>
      <c r="Q72" s="28">
        <v>45115</v>
      </c>
      <c r="R72" s="28">
        <v>30677</v>
      </c>
      <c r="S72" s="28">
        <v>27070</v>
      </c>
      <c r="T72" s="28">
        <v>24815</v>
      </c>
      <c r="U72" s="28">
        <v>15790</v>
      </c>
    </row>
    <row r="73" spans="1:21" s="9" customFormat="1" ht="22.5" customHeight="1" x14ac:dyDescent="0.2">
      <c r="A73" s="57"/>
      <c r="B73" s="58"/>
      <c r="C73" s="58"/>
      <c r="D73" s="59"/>
      <c r="E73" s="114" t="s">
        <v>101</v>
      </c>
      <c r="F73" s="114"/>
      <c r="G73" s="56"/>
      <c r="H73" s="15"/>
      <c r="I73" s="29">
        <f t="shared" si="12"/>
        <v>3084708</v>
      </c>
      <c r="J73" s="28">
        <v>257059</v>
      </c>
      <c r="K73" s="28">
        <v>257059</v>
      </c>
      <c r="L73" s="28">
        <v>257059</v>
      </c>
      <c r="M73" s="28">
        <v>257059</v>
      </c>
      <c r="N73" s="28">
        <v>257059</v>
      </c>
      <c r="O73" s="28">
        <v>257059</v>
      </c>
      <c r="P73" s="28">
        <v>257059</v>
      </c>
      <c r="Q73" s="28">
        <v>257059</v>
      </c>
      <c r="R73" s="28">
        <v>257059</v>
      </c>
      <c r="S73" s="28">
        <v>257059</v>
      </c>
      <c r="T73" s="28">
        <v>257059</v>
      </c>
      <c r="U73" s="28">
        <v>257059</v>
      </c>
    </row>
    <row r="74" spans="1:21" s="9" customFormat="1" ht="22.5" customHeight="1" x14ac:dyDescent="0.2">
      <c r="A74" s="60"/>
      <c r="B74" s="61"/>
      <c r="C74" s="61"/>
      <c r="D74" s="62"/>
      <c r="E74" s="128" t="s">
        <v>102</v>
      </c>
      <c r="F74" s="128"/>
      <c r="G74" s="63"/>
      <c r="H74" s="15"/>
      <c r="I74" s="29">
        <f>SUM(I75:I76)</f>
        <v>87970691</v>
      </c>
      <c r="J74" s="29">
        <f t="shared" ref="J74:U74" si="26">SUM(J75:J76)</f>
        <v>10438012</v>
      </c>
      <c r="K74" s="29">
        <f t="shared" si="26"/>
        <v>6185830</v>
      </c>
      <c r="L74" s="29">
        <f t="shared" si="26"/>
        <v>9424951</v>
      </c>
      <c r="M74" s="29">
        <f t="shared" si="26"/>
        <v>3840040</v>
      </c>
      <c r="N74" s="29">
        <f t="shared" si="26"/>
        <v>8540776</v>
      </c>
      <c r="O74" s="29">
        <f t="shared" si="26"/>
        <v>9224512</v>
      </c>
      <c r="P74" s="29">
        <f t="shared" si="26"/>
        <v>8321184</v>
      </c>
      <c r="Q74" s="29">
        <f t="shared" si="26"/>
        <v>5720133</v>
      </c>
      <c r="R74" s="29">
        <f t="shared" si="26"/>
        <v>4928865</v>
      </c>
      <c r="S74" s="29">
        <f t="shared" si="26"/>
        <v>8454326</v>
      </c>
      <c r="T74" s="29">
        <f t="shared" si="26"/>
        <v>4507930</v>
      </c>
      <c r="U74" s="29">
        <f t="shared" si="26"/>
        <v>8384132</v>
      </c>
    </row>
    <row r="75" spans="1:21" s="72" customFormat="1" ht="22.5" customHeight="1" x14ac:dyDescent="0.2">
      <c r="A75" s="64"/>
      <c r="B75" s="65"/>
      <c r="C75" s="65"/>
      <c r="D75" s="66"/>
      <c r="E75" s="67"/>
      <c r="F75" s="67" t="s">
        <v>103</v>
      </c>
      <c r="G75" s="68"/>
      <c r="H75" s="69"/>
      <c r="I75" s="70">
        <f t="shared" si="12"/>
        <v>58970691</v>
      </c>
      <c r="J75" s="71">
        <v>8021345</v>
      </c>
      <c r="K75" s="71">
        <v>3769164</v>
      </c>
      <c r="L75" s="71">
        <v>7008285</v>
      </c>
      <c r="M75" s="71">
        <v>1423374</v>
      </c>
      <c r="N75" s="71">
        <v>6124110</v>
      </c>
      <c r="O75" s="71">
        <v>6807845</v>
      </c>
      <c r="P75" s="71">
        <v>5904517</v>
      </c>
      <c r="Q75" s="71">
        <v>3303466</v>
      </c>
      <c r="R75" s="71">
        <v>2512198</v>
      </c>
      <c r="S75" s="71">
        <v>6037659</v>
      </c>
      <c r="T75" s="71">
        <v>2091263</v>
      </c>
      <c r="U75" s="71">
        <v>5967465</v>
      </c>
    </row>
    <row r="76" spans="1:21" s="72" customFormat="1" ht="22.5" customHeight="1" x14ac:dyDescent="0.2">
      <c r="A76" s="64"/>
      <c r="B76" s="65"/>
      <c r="C76" s="65"/>
      <c r="D76" s="66"/>
      <c r="E76" s="67"/>
      <c r="F76" s="67" t="s">
        <v>104</v>
      </c>
      <c r="G76" s="68"/>
      <c r="H76" s="50"/>
      <c r="I76" s="70">
        <f t="shared" si="12"/>
        <v>29000000</v>
      </c>
      <c r="J76" s="71">
        <v>2416667</v>
      </c>
      <c r="K76" s="71">
        <v>2416666</v>
      </c>
      <c r="L76" s="71">
        <v>2416666</v>
      </c>
      <c r="M76" s="71">
        <v>2416666</v>
      </c>
      <c r="N76" s="71">
        <v>2416666</v>
      </c>
      <c r="O76" s="71">
        <v>2416667</v>
      </c>
      <c r="P76" s="71">
        <v>2416667</v>
      </c>
      <c r="Q76" s="71">
        <v>2416667</v>
      </c>
      <c r="R76" s="71">
        <v>2416667</v>
      </c>
      <c r="S76" s="71">
        <v>2416667</v>
      </c>
      <c r="T76" s="71">
        <v>2416667</v>
      </c>
      <c r="U76" s="71">
        <v>2416667</v>
      </c>
    </row>
    <row r="77" spans="1:21" s="9" customFormat="1" ht="22.5" customHeight="1" x14ac:dyDescent="0.25">
      <c r="A77" s="57"/>
      <c r="B77" s="58"/>
      <c r="C77" s="58"/>
      <c r="D77" s="127" t="s">
        <v>105</v>
      </c>
      <c r="E77" s="127"/>
      <c r="F77" s="127"/>
      <c r="G77" s="56"/>
      <c r="H77" s="50"/>
      <c r="I77" s="23">
        <f>SUM(I78:I79)</f>
        <v>412061583</v>
      </c>
      <c r="J77" s="23">
        <f t="shared" ref="J77:U77" si="27">SUM(J78:J79)</f>
        <v>57684642</v>
      </c>
      <c r="K77" s="23">
        <f t="shared" si="27"/>
        <v>55477519</v>
      </c>
      <c r="L77" s="23">
        <f t="shared" si="27"/>
        <v>60993783</v>
      </c>
      <c r="M77" s="23">
        <f t="shared" si="27"/>
        <v>41062241</v>
      </c>
      <c r="N77" s="23">
        <f t="shared" si="27"/>
        <v>33776796</v>
      </c>
      <c r="O77" s="23">
        <f t="shared" si="27"/>
        <v>36546369</v>
      </c>
      <c r="P77" s="23">
        <f t="shared" si="27"/>
        <v>25486547</v>
      </c>
      <c r="Q77" s="23">
        <f t="shared" si="27"/>
        <v>30487141</v>
      </c>
      <c r="R77" s="23">
        <f t="shared" si="27"/>
        <v>25053780</v>
      </c>
      <c r="S77" s="23">
        <f t="shared" si="27"/>
        <v>16482128</v>
      </c>
      <c r="T77" s="23">
        <f t="shared" si="27"/>
        <v>15267042</v>
      </c>
      <c r="U77" s="23">
        <f t="shared" si="27"/>
        <v>13743595</v>
      </c>
    </row>
    <row r="78" spans="1:21" s="9" customFormat="1" ht="22.5" customHeight="1" x14ac:dyDescent="0.2">
      <c r="A78" s="57"/>
      <c r="B78" s="58"/>
      <c r="C78" s="58"/>
      <c r="D78" s="59"/>
      <c r="E78" s="114" t="s">
        <v>106</v>
      </c>
      <c r="F78" s="114"/>
      <c r="G78" s="56"/>
      <c r="H78" s="15"/>
      <c r="I78" s="29">
        <f t="shared" si="12"/>
        <v>25351254</v>
      </c>
      <c r="J78" s="28">
        <v>1537123</v>
      </c>
      <c r="K78" s="28">
        <v>4051618</v>
      </c>
      <c r="L78" s="28">
        <v>3039913</v>
      </c>
      <c r="M78" s="28">
        <v>2029353</v>
      </c>
      <c r="N78" s="28">
        <v>3291136</v>
      </c>
      <c r="O78" s="28">
        <v>1772156</v>
      </c>
      <c r="P78" s="28">
        <v>1343775</v>
      </c>
      <c r="Q78" s="28">
        <v>1790769</v>
      </c>
      <c r="R78" s="28">
        <v>1505449</v>
      </c>
      <c r="S78" s="28">
        <v>2069912</v>
      </c>
      <c r="T78" s="28">
        <v>2083475</v>
      </c>
      <c r="U78" s="28">
        <v>836575</v>
      </c>
    </row>
    <row r="79" spans="1:21" s="9" customFormat="1" ht="22.5" customHeight="1" x14ac:dyDescent="0.2">
      <c r="A79" s="57"/>
      <c r="B79" s="58"/>
      <c r="C79" s="58"/>
      <c r="D79" s="73"/>
      <c r="E79" s="114" t="s">
        <v>107</v>
      </c>
      <c r="F79" s="114"/>
      <c r="G79" s="56"/>
      <c r="H79" s="15"/>
      <c r="I79" s="29">
        <f t="shared" ref="I79:I137" si="28">SUM(J79:U79)</f>
        <v>386710329</v>
      </c>
      <c r="J79" s="28">
        <v>56147519</v>
      </c>
      <c r="K79" s="28">
        <v>51425901</v>
      </c>
      <c r="L79" s="28">
        <v>57953870</v>
      </c>
      <c r="M79" s="28">
        <v>39032888</v>
      </c>
      <c r="N79" s="28">
        <v>30485660</v>
      </c>
      <c r="O79" s="28">
        <v>34774213</v>
      </c>
      <c r="P79" s="28">
        <v>24142772</v>
      </c>
      <c r="Q79" s="28">
        <v>28696372</v>
      </c>
      <c r="R79" s="28">
        <v>23548331</v>
      </c>
      <c r="S79" s="28">
        <v>14412216</v>
      </c>
      <c r="T79" s="28">
        <v>13183567</v>
      </c>
      <c r="U79" s="28">
        <v>12907020</v>
      </c>
    </row>
    <row r="80" spans="1:21" s="9" customFormat="1" ht="22.5" customHeight="1" x14ac:dyDescent="0.25">
      <c r="A80" s="24"/>
      <c r="B80" s="32"/>
      <c r="C80" s="32"/>
      <c r="D80" s="121" t="s">
        <v>108</v>
      </c>
      <c r="E80" s="121"/>
      <c r="F80" s="121"/>
      <c r="G80" s="22"/>
      <c r="H80" s="15"/>
      <c r="I80" s="23">
        <f>I81</f>
        <v>4550925</v>
      </c>
      <c r="J80" s="23">
        <f t="shared" ref="J80:U80" si="29">J81</f>
        <v>836191</v>
      </c>
      <c r="K80" s="23">
        <f t="shared" si="29"/>
        <v>435217</v>
      </c>
      <c r="L80" s="23">
        <f t="shared" si="29"/>
        <v>318149</v>
      </c>
      <c r="M80" s="23">
        <f t="shared" si="29"/>
        <v>413021</v>
      </c>
      <c r="N80" s="23">
        <f t="shared" si="29"/>
        <v>75935</v>
      </c>
      <c r="O80" s="23">
        <f t="shared" si="29"/>
        <v>639418</v>
      </c>
      <c r="P80" s="23">
        <f t="shared" si="29"/>
        <v>334830</v>
      </c>
      <c r="Q80" s="23">
        <f t="shared" si="29"/>
        <v>895031</v>
      </c>
      <c r="R80" s="23">
        <f t="shared" si="29"/>
        <v>47569</v>
      </c>
      <c r="S80" s="23">
        <f t="shared" si="29"/>
        <v>422798</v>
      </c>
      <c r="T80" s="23">
        <f t="shared" si="29"/>
        <v>132667</v>
      </c>
      <c r="U80" s="23">
        <f t="shared" si="29"/>
        <v>99</v>
      </c>
    </row>
    <row r="81" spans="1:21" s="9" customFormat="1" ht="22.5" customHeight="1" x14ac:dyDescent="0.2">
      <c r="A81" s="24"/>
      <c r="B81" s="32"/>
      <c r="C81" s="32"/>
      <c r="D81" s="74"/>
      <c r="E81" s="75" t="s">
        <v>109</v>
      </c>
      <c r="F81" s="75"/>
      <c r="G81" s="22"/>
      <c r="H81" s="15"/>
      <c r="I81" s="3">
        <f>SUM(I82:I84)</f>
        <v>4550925</v>
      </c>
      <c r="J81" s="3">
        <f t="shared" ref="J81:U81" si="30">SUM(J82:J84)</f>
        <v>836191</v>
      </c>
      <c r="K81" s="3">
        <f t="shared" si="30"/>
        <v>435217</v>
      </c>
      <c r="L81" s="3">
        <f t="shared" si="30"/>
        <v>318149</v>
      </c>
      <c r="M81" s="3">
        <f t="shared" si="30"/>
        <v>413021</v>
      </c>
      <c r="N81" s="3">
        <f t="shared" si="30"/>
        <v>75935</v>
      </c>
      <c r="O81" s="3">
        <f t="shared" si="30"/>
        <v>639418</v>
      </c>
      <c r="P81" s="3">
        <f t="shared" si="30"/>
        <v>334830</v>
      </c>
      <c r="Q81" s="3">
        <f t="shared" si="30"/>
        <v>895031</v>
      </c>
      <c r="R81" s="3">
        <f t="shared" si="30"/>
        <v>47569</v>
      </c>
      <c r="S81" s="3">
        <f t="shared" si="30"/>
        <v>422798</v>
      </c>
      <c r="T81" s="3">
        <f t="shared" si="30"/>
        <v>132667</v>
      </c>
      <c r="U81" s="3">
        <f t="shared" si="30"/>
        <v>99</v>
      </c>
    </row>
    <row r="82" spans="1:21" s="72" customFormat="1" ht="22.5" customHeight="1" x14ac:dyDescent="0.2">
      <c r="A82" s="76"/>
      <c r="B82" s="77"/>
      <c r="C82" s="77"/>
      <c r="D82" s="67"/>
      <c r="E82" s="78"/>
      <c r="F82" s="67" t="s">
        <v>110</v>
      </c>
      <c r="G82" s="79"/>
      <c r="H82" s="69"/>
      <c r="I82" s="28">
        <f t="shared" si="28"/>
        <v>133302</v>
      </c>
      <c r="J82" s="71">
        <v>41544</v>
      </c>
      <c r="K82" s="71">
        <v>0</v>
      </c>
      <c r="L82" s="71">
        <v>0</v>
      </c>
      <c r="M82" s="71">
        <v>25107</v>
      </c>
      <c r="N82" s="71">
        <v>0</v>
      </c>
      <c r="O82" s="71">
        <v>0</v>
      </c>
      <c r="P82" s="71">
        <v>41544</v>
      </c>
      <c r="Q82" s="71">
        <v>0</v>
      </c>
      <c r="R82" s="71">
        <v>0</v>
      </c>
      <c r="S82" s="71">
        <v>25107</v>
      </c>
      <c r="T82" s="71">
        <v>0</v>
      </c>
      <c r="U82" s="71">
        <v>0</v>
      </c>
    </row>
    <row r="83" spans="1:21" s="72" customFormat="1" ht="22.5" customHeight="1" x14ac:dyDescent="0.2">
      <c r="A83" s="80"/>
      <c r="B83" s="81"/>
      <c r="C83" s="81"/>
      <c r="D83" s="82"/>
      <c r="E83" s="83"/>
      <c r="F83" s="82" t="s">
        <v>111</v>
      </c>
      <c r="G83" s="84"/>
      <c r="H83" s="69"/>
      <c r="I83" s="28">
        <f t="shared" si="28"/>
        <v>409411</v>
      </c>
      <c r="J83" s="71">
        <v>99</v>
      </c>
      <c r="K83" s="71">
        <v>99</v>
      </c>
      <c r="L83" s="71">
        <v>204212</v>
      </c>
      <c r="M83" s="71">
        <v>99</v>
      </c>
      <c r="N83" s="71">
        <v>99</v>
      </c>
      <c r="O83" s="71">
        <v>99</v>
      </c>
      <c r="P83" s="71">
        <v>99</v>
      </c>
      <c r="Q83" s="71">
        <v>204210</v>
      </c>
      <c r="R83" s="71">
        <v>98</v>
      </c>
      <c r="S83" s="71">
        <v>99</v>
      </c>
      <c r="T83" s="71">
        <v>99</v>
      </c>
      <c r="U83" s="71">
        <v>99</v>
      </c>
    </row>
    <row r="84" spans="1:21" s="72" customFormat="1" ht="22.5" customHeight="1" x14ac:dyDescent="0.2">
      <c r="A84" s="76"/>
      <c r="B84" s="77"/>
      <c r="C84" s="77"/>
      <c r="D84" s="67"/>
      <c r="E84" s="78"/>
      <c r="F84" s="67" t="s">
        <v>74</v>
      </c>
      <c r="G84" s="79"/>
      <c r="H84" s="69"/>
      <c r="I84" s="28">
        <f t="shared" si="28"/>
        <v>4008212</v>
      </c>
      <c r="J84" s="71">
        <v>794548</v>
      </c>
      <c r="K84" s="71">
        <v>435118</v>
      </c>
      <c r="L84" s="71">
        <v>113937</v>
      </c>
      <c r="M84" s="71">
        <v>387815</v>
      </c>
      <c r="N84" s="71">
        <v>75836</v>
      </c>
      <c r="O84" s="71">
        <v>639319</v>
      </c>
      <c r="P84" s="71">
        <v>293187</v>
      </c>
      <c r="Q84" s="71">
        <v>690821</v>
      </c>
      <c r="R84" s="71">
        <v>47471</v>
      </c>
      <c r="S84" s="71">
        <v>397592</v>
      </c>
      <c r="T84" s="71">
        <v>132568</v>
      </c>
      <c r="U84" s="71">
        <v>0</v>
      </c>
    </row>
    <row r="85" spans="1:21" s="9" customFormat="1" ht="22.5" customHeight="1" x14ac:dyDescent="0.25">
      <c r="A85" s="24"/>
      <c r="B85" s="32"/>
      <c r="C85" s="32"/>
      <c r="D85" s="121" t="s">
        <v>112</v>
      </c>
      <c r="E85" s="121"/>
      <c r="F85" s="121"/>
      <c r="G85" s="22"/>
      <c r="H85" s="50"/>
      <c r="I85" s="23">
        <f>I86</f>
        <v>29010927</v>
      </c>
      <c r="J85" s="23">
        <f t="shared" ref="J85:U85" si="31">J86</f>
        <v>300315</v>
      </c>
      <c r="K85" s="23">
        <f t="shared" si="31"/>
        <v>324405</v>
      </c>
      <c r="L85" s="23">
        <f t="shared" si="31"/>
        <v>326575</v>
      </c>
      <c r="M85" s="23">
        <f t="shared" si="31"/>
        <v>279546</v>
      </c>
      <c r="N85" s="23">
        <f t="shared" si="31"/>
        <v>3432607</v>
      </c>
      <c r="O85" s="23">
        <f t="shared" si="31"/>
        <v>3450457</v>
      </c>
      <c r="P85" s="23">
        <f t="shared" si="31"/>
        <v>3417867</v>
      </c>
      <c r="Q85" s="23">
        <f t="shared" si="31"/>
        <v>3492207</v>
      </c>
      <c r="R85" s="23">
        <f t="shared" si="31"/>
        <v>3518672</v>
      </c>
      <c r="S85" s="23">
        <f t="shared" si="31"/>
        <v>3505302</v>
      </c>
      <c r="T85" s="23">
        <f t="shared" si="31"/>
        <v>3517212</v>
      </c>
      <c r="U85" s="23">
        <f t="shared" si="31"/>
        <v>3445762</v>
      </c>
    </row>
    <row r="86" spans="1:21" s="9" customFormat="1" ht="22.5" customHeight="1" x14ac:dyDescent="0.2">
      <c r="A86" s="24"/>
      <c r="B86" s="85"/>
      <c r="C86" s="32"/>
      <c r="D86" s="55"/>
      <c r="E86" s="123" t="s">
        <v>113</v>
      </c>
      <c r="F86" s="123"/>
      <c r="G86" s="22"/>
      <c r="H86" s="15"/>
      <c r="I86" s="28">
        <f>SUM(J86:U86)</f>
        <v>29010927</v>
      </c>
      <c r="J86" s="28">
        <v>300315</v>
      </c>
      <c r="K86" s="28">
        <v>324405</v>
      </c>
      <c r="L86" s="28">
        <v>326575</v>
      </c>
      <c r="M86" s="28">
        <v>279546</v>
      </c>
      <c r="N86" s="28">
        <v>3432607</v>
      </c>
      <c r="O86" s="28">
        <v>3450457</v>
      </c>
      <c r="P86" s="28">
        <v>3417867</v>
      </c>
      <c r="Q86" s="28">
        <v>3492207</v>
      </c>
      <c r="R86" s="28">
        <v>3518672</v>
      </c>
      <c r="S86" s="28">
        <v>3505302</v>
      </c>
      <c r="T86" s="28">
        <v>3517212</v>
      </c>
      <c r="U86" s="28">
        <v>3445762</v>
      </c>
    </row>
    <row r="87" spans="1:21" s="9" customFormat="1" ht="22.5" customHeight="1" x14ac:dyDescent="0.25">
      <c r="A87" s="86"/>
      <c r="B87" s="87"/>
      <c r="C87" s="43"/>
      <c r="D87" s="129" t="s">
        <v>114</v>
      </c>
      <c r="E87" s="129"/>
      <c r="F87" s="129"/>
      <c r="G87" s="88"/>
      <c r="H87" s="15"/>
      <c r="I87" s="23">
        <f>I88</f>
        <v>397968</v>
      </c>
      <c r="J87" s="23">
        <f t="shared" ref="J87:U87" si="32">J88</f>
        <v>37490</v>
      </c>
      <c r="K87" s="23">
        <f t="shared" si="32"/>
        <v>33164</v>
      </c>
      <c r="L87" s="23">
        <f t="shared" si="32"/>
        <v>34606</v>
      </c>
      <c r="M87" s="23">
        <f t="shared" si="32"/>
        <v>38932</v>
      </c>
      <c r="N87" s="23">
        <f t="shared" si="32"/>
        <v>31722</v>
      </c>
      <c r="O87" s="23">
        <f t="shared" si="32"/>
        <v>31722</v>
      </c>
      <c r="P87" s="23">
        <f t="shared" si="32"/>
        <v>31722</v>
      </c>
      <c r="Q87" s="23">
        <f t="shared" si="32"/>
        <v>31722</v>
      </c>
      <c r="R87" s="23">
        <f t="shared" si="32"/>
        <v>31722</v>
      </c>
      <c r="S87" s="23">
        <f t="shared" si="32"/>
        <v>31722</v>
      </c>
      <c r="T87" s="23">
        <f t="shared" si="32"/>
        <v>31722</v>
      </c>
      <c r="U87" s="23">
        <f t="shared" si="32"/>
        <v>31722</v>
      </c>
    </row>
    <row r="88" spans="1:21" s="9" customFormat="1" ht="22.5" customHeight="1" x14ac:dyDescent="0.2">
      <c r="A88" s="24"/>
      <c r="B88" s="32"/>
      <c r="C88" s="26"/>
      <c r="D88" s="55"/>
      <c r="E88" s="123" t="s">
        <v>115</v>
      </c>
      <c r="F88" s="123"/>
      <c r="G88" s="22"/>
      <c r="H88" s="15"/>
      <c r="I88" s="28">
        <f t="shared" si="28"/>
        <v>397968</v>
      </c>
      <c r="J88" s="28">
        <v>37490</v>
      </c>
      <c r="K88" s="28">
        <v>33164</v>
      </c>
      <c r="L88" s="28">
        <v>34606</v>
      </c>
      <c r="M88" s="28">
        <v>38932</v>
      </c>
      <c r="N88" s="28">
        <v>31722</v>
      </c>
      <c r="O88" s="28">
        <v>31722</v>
      </c>
      <c r="P88" s="28">
        <v>31722</v>
      </c>
      <c r="Q88" s="28">
        <v>31722</v>
      </c>
      <c r="R88" s="28">
        <v>31722</v>
      </c>
      <c r="S88" s="28">
        <v>31722</v>
      </c>
      <c r="T88" s="28">
        <v>31722</v>
      </c>
      <c r="U88" s="28">
        <v>31722</v>
      </c>
    </row>
    <row r="89" spans="1:21" s="9" customFormat="1" ht="22.5" customHeight="1" x14ac:dyDescent="0.25">
      <c r="A89" s="24"/>
      <c r="B89" s="32"/>
      <c r="C89" s="26"/>
      <c r="D89" s="121" t="s">
        <v>116</v>
      </c>
      <c r="E89" s="121"/>
      <c r="F89" s="121"/>
      <c r="G89" s="56"/>
      <c r="H89" s="15"/>
      <c r="I89" s="23">
        <f>SUM(I90:I91)</f>
        <v>184374513</v>
      </c>
      <c r="J89" s="23">
        <f t="shared" ref="J89:U89" si="33">SUM(J90:J91)</f>
        <v>27017953</v>
      </c>
      <c r="K89" s="23">
        <f t="shared" si="33"/>
        <v>24220632</v>
      </c>
      <c r="L89" s="23">
        <f t="shared" si="33"/>
        <v>23088142</v>
      </c>
      <c r="M89" s="23">
        <f t="shared" si="33"/>
        <v>23449439</v>
      </c>
      <c r="N89" s="23">
        <f t="shared" si="33"/>
        <v>23279317</v>
      </c>
      <c r="O89" s="23">
        <f t="shared" si="33"/>
        <v>23281561</v>
      </c>
      <c r="P89" s="23">
        <f t="shared" si="33"/>
        <v>6658376</v>
      </c>
      <c r="Q89" s="23">
        <f t="shared" si="33"/>
        <v>6684390</v>
      </c>
      <c r="R89" s="23">
        <f t="shared" si="33"/>
        <v>6662332</v>
      </c>
      <c r="S89" s="23">
        <f t="shared" si="33"/>
        <v>6703743</v>
      </c>
      <c r="T89" s="23">
        <f t="shared" si="33"/>
        <v>6674310</v>
      </c>
      <c r="U89" s="23">
        <f t="shared" si="33"/>
        <v>6654318</v>
      </c>
    </row>
    <row r="90" spans="1:21" s="9" customFormat="1" ht="22.5" customHeight="1" x14ac:dyDescent="0.2">
      <c r="A90" s="24"/>
      <c r="B90" s="32"/>
      <c r="C90" s="26"/>
      <c r="D90" s="59"/>
      <c r="E90" s="114" t="s">
        <v>117</v>
      </c>
      <c r="F90" s="114"/>
      <c r="G90" s="56"/>
      <c r="H90" s="15"/>
      <c r="I90" s="28">
        <f>SUM(J90:U90)</f>
        <v>105080211</v>
      </c>
      <c r="J90" s="28">
        <v>20410089</v>
      </c>
      <c r="K90" s="28">
        <v>17612774</v>
      </c>
      <c r="L90" s="28">
        <v>16480284</v>
      </c>
      <c r="M90" s="28">
        <v>16841581</v>
      </c>
      <c r="N90" s="28">
        <v>16671459</v>
      </c>
      <c r="O90" s="28">
        <v>16673703</v>
      </c>
      <c r="P90" s="28">
        <v>50518</v>
      </c>
      <c r="Q90" s="28">
        <v>76532</v>
      </c>
      <c r="R90" s="28">
        <v>54474</v>
      </c>
      <c r="S90" s="28">
        <v>95885</v>
      </c>
      <c r="T90" s="28">
        <v>66452</v>
      </c>
      <c r="U90" s="28">
        <v>46460</v>
      </c>
    </row>
    <row r="91" spans="1:21" s="9" customFormat="1" ht="22.5" customHeight="1" x14ac:dyDescent="0.2">
      <c r="A91" s="24"/>
      <c r="B91" s="32"/>
      <c r="C91" s="26"/>
      <c r="D91" s="59"/>
      <c r="E91" s="114" t="s">
        <v>118</v>
      </c>
      <c r="F91" s="114"/>
      <c r="G91" s="56"/>
      <c r="H91" s="15"/>
      <c r="I91" s="28">
        <f t="shared" si="28"/>
        <v>79294302</v>
      </c>
      <c r="J91" s="28">
        <v>6607864</v>
      </c>
      <c r="K91" s="28">
        <v>6607858</v>
      </c>
      <c r="L91" s="28">
        <v>6607858</v>
      </c>
      <c r="M91" s="28">
        <v>6607858</v>
      </c>
      <c r="N91" s="28">
        <v>6607858</v>
      </c>
      <c r="O91" s="28">
        <v>6607858</v>
      </c>
      <c r="P91" s="28">
        <v>6607858</v>
      </c>
      <c r="Q91" s="28">
        <v>6607858</v>
      </c>
      <c r="R91" s="28">
        <v>6607858</v>
      </c>
      <c r="S91" s="28">
        <v>6607858</v>
      </c>
      <c r="T91" s="28">
        <v>6607858</v>
      </c>
      <c r="U91" s="28">
        <v>6607858</v>
      </c>
    </row>
    <row r="92" spans="1:21" s="9" customFormat="1" ht="22.5" customHeight="1" x14ac:dyDescent="0.25">
      <c r="A92" s="24"/>
      <c r="B92" s="32"/>
      <c r="C92" s="26"/>
      <c r="D92" s="121" t="s">
        <v>76</v>
      </c>
      <c r="E92" s="121"/>
      <c r="F92" s="121"/>
      <c r="G92" s="56"/>
      <c r="H92" s="15"/>
      <c r="I92" s="23">
        <f>SUM(I93:I94)</f>
        <v>193951</v>
      </c>
      <c r="J92" s="23">
        <f t="shared" ref="J92:U92" si="34">SUM(J93:J94)</f>
        <v>16218</v>
      </c>
      <c r="K92" s="23">
        <f t="shared" si="34"/>
        <v>16123</v>
      </c>
      <c r="L92" s="23">
        <f t="shared" si="34"/>
        <v>16313</v>
      </c>
      <c r="M92" s="23">
        <f t="shared" si="34"/>
        <v>16218</v>
      </c>
      <c r="N92" s="23">
        <f t="shared" si="34"/>
        <v>16313</v>
      </c>
      <c r="O92" s="23">
        <f t="shared" si="34"/>
        <v>16123</v>
      </c>
      <c r="P92" s="23">
        <f t="shared" si="34"/>
        <v>16028</v>
      </c>
      <c r="Q92" s="23">
        <f t="shared" si="34"/>
        <v>16028</v>
      </c>
      <c r="R92" s="23">
        <f t="shared" si="34"/>
        <v>16123</v>
      </c>
      <c r="S92" s="23">
        <f t="shared" si="34"/>
        <v>16313</v>
      </c>
      <c r="T92" s="23">
        <f t="shared" si="34"/>
        <v>16028</v>
      </c>
      <c r="U92" s="23">
        <f t="shared" si="34"/>
        <v>16123</v>
      </c>
    </row>
    <row r="93" spans="1:21" s="62" customFormat="1" ht="22.5" customHeight="1" x14ac:dyDescent="0.2">
      <c r="A93" s="57"/>
      <c r="B93" s="58"/>
      <c r="C93" s="35"/>
      <c r="D93" s="89"/>
      <c r="E93" s="126" t="s">
        <v>119</v>
      </c>
      <c r="F93" s="126"/>
      <c r="G93" s="130"/>
      <c r="H93" s="15"/>
      <c r="I93" s="28">
        <f t="shared" si="28"/>
        <v>163555</v>
      </c>
      <c r="J93" s="28">
        <v>13685</v>
      </c>
      <c r="K93" s="28">
        <v>13590</v>
      </c>
      <c r="L93" s="28">
        <v>13780</v>
      </c>
      <c r="M93" s="28">
        <v>13685</v>
      </c>
      <c r="N93" s="28">
        <v>13780</v>
      </c>
      <c r="O93" s="28">
        <v>13590</v>
      </c>
      <c r="P93" s="28">
        <v>13495</v>
      </c>
      <c r="Q93" s="28">
        <v>13495</v>
      </c>
      <c r="R93" s="28">
        <v>13590</v>
      </c>
      <c r="S93" s="28">
        <v>13780</v>
      </c>
      <c r="T93" s="28">
        <v>13495</v>
      </c>
      <c r="U93" s="28">
        <v>13590</v>
      </c>
    </row>
    <row r="94" spans="1:21" s="9" customFormat="1" ht="22.5" customHeight="1" x14ac:dyDescent="0.2">
      <c r="A94" s="24"/>
      <c r="B94" s="32"/>
      <c r="C94" s="26"/>
      <c r="D94" s="59"/>
      <c r="E94" s="114" t="s">
        <v>120</v>
      </c>
      <c r="F94" s="114"/>
      <c r="G94" s="56"/>
      <c r="H94" s="15"/>
      <c r="I94" s="28">
        <f t="shared" si="28"/>
        <v>30396</v>
      </c>
      <c r="J94" s="28">
        <v>2533</v>
      </c>
      <c r="K94" s="28">
        <v>2533</v>
      </c>
      <c r="L94" s="28">
        <v>2533</v>
      </c>
      <c r="M94" s="28">
        <v>2533</v>
      </c>
      <c r="N94" s="28">
        <v>2533</v>
      </c>
      <c r="O94" s="28">
        <v>2533</v>
      </c>
      <c r="P94" s="28">
        <v>2533</v>
      </c>
      <c r="Q94" s="28">
        <v>2533</v>
      </c>
      <c r="R94" s="28">
        <v>2533</v>
      </c>
      <c r="S94" s="28">
        <v>2533</v>
      </c>
      <c r="T94" s="28">
        <v>2533</v>
      </c>
      <c r="U94" s="28">
        <v>2533</v>
      </c>
    </row>
    <row r="95" spans="1:21" s="9" customFormat="1" ht="22.5" customHeight="1" x14ac:dyDescent="0.25">
      <c r="A95" s="24"/>
      <c r="B95" s="32"/>
      <c r="C95" s="26"/>
      <c r="D95" s="121" t="s">
        <v>121</v>
      </c>
      <c r="E95" s="121"/>
      <c r="F95" s="121"/>
      <c r="G95" s="56"/>
      <c r="H95" s="15"/>
      <c r="I95" s="23">
        <f>SUM(I96:I97)</f>
        <v>8249050</v>
      </c>
      <c r="J95" s="23">
        <f t="shared" ref="J95:U95" si="35">SUM(J96:J97)</f>
        <v>451274</v>
      </c>
      <c r="K95" s="23">
        <f t="shared" si="35"/>
        <v>394366</v>
      </c>
      <c r="L95" s="23">
        <f t="shared" si="35"/>
        <v>1172305</v>
      </c>
      <c r="M95" s="23">
        <f t="shared" si="35"/>
        <v>3071602</v>
      </c>
      <c r="N95" s="23">
        <f t="shared" si="35"/>
        <v>481784</v>
      </c>
      <c r="O95" s="23">
        <f t="shared" si="35"/>
        <v>710192</v>
      </c>
      <c r="P95" s="23">
        <f t="shared" si="35"/>
        <v>321906</v>
      </c>
      <c r="Q95" s="23">
        <f t="shared" si="35"/>
        <v>473123</v>
      </c>
      <c r="R95" s="23">
        <f t="shared" si="35"/>
        <v>737618</v>
      </c>
      <c r="S95" s="23">
        <f t="shared" si="35"/>
        <v>144960</v>
      </c>
      <c r="T95" s="23">
        <f t="shared" si="35"/>
        <v>144960</v>
      </c>
      <c r="U95" s="23">
        <f t="shared" si="35"/>
        <v>144960</v>
      </c>
    </row>
    <row r="96" spans="1:21" s="9" customFormat="1" ht="22.5" customHeight="1" x14ac:dyDescent="0.2">
      <c r="A96" s="24"/>
      <c r="B96" s="32"/>
      <c r="C96" s="26"/>
      <c r="D96" s="59"/>
      <c r="E96" s="114" t="s">
        <v>122</v>
      </c>
      <c r="F96" s="114"/>
      <c r="G96" s="56"/>
      <c r="H96" s="15"/>
      <c r="I96" s="28">
        <f t="shared" si="28"/>
        <v>6040720</v>
      </c>
      <c r="J96" s="28">
        <v>202608</v>
      </c>
      <c r="K96" s="28">
        <v>200294</v>
      </c>
      <c r="L96" s="28">
        <v>978369</v>
      </c>
      <c r="M96" s="28">
        <v>2728338</v>
      </c>
      <c r="N96" s="28">
        <v>308656</v>
      </c>
      <c r="O96" s="28">
        <v>524688</v>
      </c>
      <c r="P96" s="28">
        <v>176946</v>
      </c>
      <c r="Q96" s="28">
        <v>328163</v>
      </c>
      <c r="R96" s="28">
        <v>592658</v>
      </c>
      <c r="S96" s="28">
        <v>0</v>
      </c>
      <c r="T96" s="28">
        <v>0</v>
      </c>
      <c r="U96" s="28">
        <v>0</v>
      </c>
    </row>
    <row r="97" spans="1:21" s="9" customFormat="1" ht="22.5" customHeight="1" x14ac:dyDescent="0.2">
      <c r="A97" s="24"/>
      <c r="B97" s="32"/>
      <c r="C97" s="26"/>
      <c r="D97" s="59"/>
      <c r="E97" s="114" t="s">
        <v>123</v>
      </c>
      <c r="F97" s="114"/>
      <c r="G97" s="56"/>
      <c r="H97" s="15"/>
      <c r="I97" s="28">
        <f t="shared" si="28"/>
        <v>2208330</v>
      </c>
      <c r="J97" s="28">
        <v>248666</v>
      </c>
      <c r="K97" s="28">
        <v>194072</v>
      </c>
      <c r="L97" s="28">
        <v>193936</v>
      </c>
      <c r="M97" s="28">
        <v>343264</v>
      </c>
      <c r="N97" s="28">
        <v>173128</v>
      </c>
      <c r="O97" s="28">
        <v>185504</v>
      </c>
      <c r="P97" s="28">
        <v>144960</v>
      </c>
      <c r="Q97" s="28">
        <v>144960</v>
      </c>
      <c r="R97" s="28">
        <v>144960</v>
      </c>
      <c r="S97" s="28">
        <v>144960</v>
      </c>
      <c r="T97" s="28">
        <v>144960</v>
      </c>
      <c r="U97" s="28">
        <v>144960</v>
      </c>
    </row>
    <row r="98" spans="1:21" s="9" customFormat="1" ht="22.5" customHeight="1" x14ac:dyDescent="0.25">
      <c r="A98" s="24"/>
      <c r="B98" s="32"/>
      <c r="C98" s="26"/>
      <c r="D98" s="121" t="s">
        <v>124</v>
      </c>
      <c r="E98" s="121"/>
      <c r="F98" s="121"/>
      <c r="G98" s="56"/>
      <c r="H98" s="15"/>
      <c r="I98" s="23">
        <f>SUM(I99:I100)</f>
        <v>7156962</v>
      </c>
      <c r="J98" s="23">
        <f t="shared" ref="J98:U98" si="36">SUM(J99:J100)</f>
        <v>79972</v>
      </c>
      <c r="K98" s="23">
        <f t="shared" si="36"/>
        <v>149726</v>
      </c>
      <c r="L98" s="23">
        <f t="shared" si="36"/>
        <v>214120</v>
      </c>
      <c r="M98" s="23">
        <f t="shared" si="36"/>
        <v>148255</v>
      </c>
      <c r="N98" s="23">
        <f t="shared" si="36"/>
        <v>305422</v>
      </c>
      <c r="O98" s="23">
        <f t="shared" si="36"/>
        <v>346315</v>
      </c>
      <c r="P98" s="23">
        <f t="shared" si="36"/>
        <v>4753100</v>
      </c>
      <c r="Q98" s="23">
        <f t="shared" si="36"/>
        <v>339242</v>
      </c>
      <c r="R98" s="23">
        <f t="shared" si="36"/>
        <v>302035</v>
      </c>
      <c r="S98" s="23">
        <f t="shared" si="36"/>
        <v>262699</v>
      </c>
      <c r="T98" s="23">
        <f t="shared" si="36"/>
        <v>243986</v>
      </c>
      <c r="U98" s="23">
        <f t="shared" si="36"/>
        <v>12090</v>
      </c>
    </row>
    <row r="99" spans="1:21" s="9" customFormat="1" ht="22.5" customHeight="1" x14ac:dyDescent="0.2">
      <c r="A99" s="24"/>
      <c r="B99" s="32"/>
      <c r="C99" s="26"/>
      <c r="D99" s="59"/>
      <c r="E99" s="114" t="s">
        <v>125</v>
      </c>
      <c r="F99" s="114"/>
      <c r="G99" s="56"/>
      <c r="H99" s="15"/>
      <c r="I99" s="28">
        <f t="shared" si="28"/>
        <v>2759829</v>
      </c>
      <c r="J99" s="28">
        <v>79972</v>
      </c>
      <c r="K99" s="28">
        <v>149726</v>
      </c>
      <c r="L99" s="28">
        <v>214120</v>
      </c>
      <c r="M99" s="28">
        <v>148255</v>
      </c>
      <c r="N99" s="28">
        <v>305422</v>
      </c>
      <c r="O99" s="28">
        <v>346315</v>
      </c>
      <c r="P99" s="28">
        <v>355967</v>
      </c>
      <c r="Q99" s="28">
        <v>339242</v>
      </c>
      <c r="R99" s="28">
        <v>302035</v>
      </c>
      <c r="S99" s="28">
        <v>262699</v>
      </c>
      <c r="T99" s="28">
        <v>243986</v>
      </c>
      <c r="U99" s="28">
        <v>12090</v>
      </c>
    </row>
    <row r="100" spans="1:21" s="9" customFormat="1" ht="22.5" customHeight="1" x14ac:dyDescent="0.2">
      <c r="A100" s="24"/>
      <c r="B100" s="32"/>
      <c r="C100" s="26"/>
      <c r="D100" s="59"/>
      <c r="E100" s="114" t="s">
        <v>126</v>
      </c>
      <c r="F100" s="114"/>
      <c r="G100" s="56"/>
      <c r="H100" s="15"/>
      <c r="I100" s="28">
        <f t="shared" si="28"/>
        <v>4397133</v>
      </c>
      <c r="J100" s="28">
        <v>0</v>
      </c>
      <c r="K100" s="28">
        <v>0</v>
      </c>
      <c r="L100" s="28">
        <v>0</v>
      </c>
      <c r="M100" s="28">
        <v>0</v>
      </c>
      <c r="N100" s="28">
        <v>0</v>
      </c>
      <c r="O100" s="28">
        <v>0</v>
      </c>
      <c r="P100" s="28">
        <v>4397133</v>
      </c>
      <c r="Q100" s="28">
        <v>0</v>
      </c>
      <c r="R100" s="28">
        <v>0</v>
      </c>
      <c r="S100" s="28">
        <v>0</v>
      </c>
      <c r="T100" s="28">
        <v>0</v>
      </c>
      <c r="U100" s="28">
        <v>0</v>
      </c>
    </row>
    <row r="101" spans="1:21" s="9" customFormat="1" ht="22.5" customHeight="1" x14ac:dyDescent="0.25">
      <c r="A101" s="24"/>
      <c r="B101" s="32"/>
      <c r="C101" s="26"/>
      <c r="D101" s="121" t="s">
        <v>80</v>
      </c>
      <c r="E101" s="121"/>
      <c r="F101" s="121"/>
      <c r="G101" s="56"/>
      <c r="H101" s="15"/>
      <c r="I101" s="23">
        <f>I102</f>
        <v>18817921</v>
      </c>
      <c r="J101" s="23">
        <f t="shared" ref="J101:U101" si="37">J102</f>
        <v>0</v>
      </c>
      <c r="K101" s="23">
        <f t="shared" si="37"/>
        <v>0</v>
      </c>
      <c r="L101" s="23">
        <f t="shared" si="37"/>
        <v>0</v>
      </c>
      <c r="M101" s="23">
        <f t="shared" si="37"/>
        <v>0</v>
      </c>
      <c r="N101" s="23">
        <f t="shared" si="37"/>
        <v>4381194</v>
      </c>
      <c r="O101" s="23">
        <f t="shared" si="37"/>
        <v>0</v>
      </c>
      <c r="P101" s="23">
        <f t="shared" si="37"/>
        <v>14436727</v>
      </c>
      <c r="Q101" s="23">
        <f t="shared" si="37"/>
        <v>0</v>
      </c>
      <c r="R101" s="23">
        <f t="shared" si="37"/>
        <v>0</v>
      </c>
      <c r="S101" s="23">
        <f t="shared" si="37"/>
        <v>0</v>
      </c>
      <c r="T101" s="23">
        <f t="shared" si="37"/>
        <v>0</v>
      </c>
      <c r="U101" s="23">
        <f t="shared" si="37"/>
        <v>0</v>
      </c>
    </row>
    <row r="102" spans="1:21" s="9" customFormat="1" ht="22.5" customHeight="1" x14ac:dyDescent="0.2">
      <c r="A102" s="24"/>
      <c r="B102" s="32"/>
      <c r="C102" s="26"/>
      <c r="D102" s="55"/>
      <c r="E102" s="123" t="s">
        <v>127</v>
      </c>
      <c r="F102" s="123"/>
      <c r="G102" s="22"/>
      <c r="H102" s="15"/>
      <c r="I102" s="28">
        <f>SUM(J102:U102)</f>
        <v>18817921</v>
      </c>
      <c r="J102" s="28">
        <v>0</v>
      </c>
      <c r="K102" s="28">
        <v>0</v>
      </c>
      <c r="L102" s="28">
        <v>0</v>
      </c>
      <c r="M102" s="28">
        <v>0</v>
      </c>
      <c r="N102" s="28">
        <v>4381194</v>
      </c>
      <c r="O102" s="28">
        <v>0</v>
      </c>
      <c r="P102" s="28">
        <v>14436727</v>
      </c>
      <c r="Q102" s="28">
        <v>0</v>
      </c>
      <c r="R102" s="28">
        <v>0</v>
      </c>
      <c r="S102" s="28">
        <v>0</v>
      </c>
      <c r="T102" s="28">
        <v>0</v>
      </c>
      <c r="U102" s="28">
        <v>0</v>
      </c>
    </row>
    <row r="103" spans="1:21" s="9" customFormat="1" ht="35.25" customHeight="1" x14ac:dyDescent="0.25">
      <c r="A103" s="24"/>
      <c r="B103" s="32"/>
      <c r="C103" s="26"/>
      <c r="D103" s="132" t="s">
        <v>128</v>
      </c>
      <c r="E103" s="132"/>
      <c r="F103" s="132"/>
      <c r="G103" s="22"/>
      <c r="H103" s="15"/>
      <c r="I103" s="23">
        <f>I104</f>
        <v>71153155</v>
      </c>
      <c r="J103" s="23">
        <f t="shared" ref="J103:U103" si="38">J104</f>
        <v>15732535</v>
      </c>
      <c r="K103" s="23">
        <f t="shared" si="38"/>
        <v>13793869</v>
      </c>
      <c r="L103" s="23">
        <f t="shared" si="38"/>
        <v>16666976</v>
      </c>
      <c r="M103" s="23">
        <f t="shared" si="38"/>
        <v>8694035</v>
      </c>
      <c r="N103" s="23">
        <f t="shared" si="38"/>
        <v>5699222</v>
      </c>
      <c r="O103" s="23">
        <f t="shared" si="38"/>
        <v>7293623</v>
      </c>
      <c r="P103" s="23">
        <f t="shared" si="38"/>
        <v>669435</v>
      </c>
      <c r="Q103" s="23">
        <f t="shared" si="38"/>
        <v>1117066</v>
      </c>
      <c r="R103" s="23">
        <f t="shared" si="38"/>
        <v>811408</v>
      </c>
      <c r="S103" s="23">
        <f t="shared" si="38"/>
        <v>173100</v>
      </c>
      <c r="T103" s="23">
        <f t="shared" si="38"/>
        <v>198586</v>
      </c>
      <c r="U103" s="23">
        <f t="shared" si="38"/>
        <v>303300</v>
      </c>
    </row>
    <row r="104" spans="1:21" s="9" customFormat="1" ht="22.5" customHeight="1" x14ac:dyDescent="0.2">
      <c r="A104" s="24"/>
      <c r="B104" s="32"/>
      <c r="C104" s="26"/>
      <c r="D104" s="55"/>
      <c r="E104" s="114" t="s">
        <v>129</v>
      </c>
      <c r="F104" s="114"/>
      <c r="G104" s="56"/>
      <c r="H104" s="15"/>
      <c r="I104" s="28">
        <f t="shared" si="28"/>
        <v>71153155</v>
      </c>
      <c r="J104" s="28">
        <v>15732535</v>
      </c>
      <c r="K104" s="28">
        <v>13793869</v>
      </c>
      <c r="L104" s="28">
        <v>16666976</v>
      </c>
      <c r="M104" s="28">
        <v>8694035</v>
      </c>
      <c r="N104" s="28">
        <v>5699222</v>
      </c>
      <c r="O104" s="28">
        <v>7293623</v>
      </c>
      <c r="P104" s="28">
        <v>669435</v>
      </c>
      <c r="Q104" s="28">
        <v>1117066</v>
      </c>
      <c r="R104" s="28">
        <v>811408</v>
      </c>
      <c r="S104" s="28">
        <v>173100</v>
      </c>
      <c r="T104" s="28">
        <v>198586</v>
      </c>
      <c r="U104" s="28">
        <v>303300</v>
      </c>
    </row>
    <row r="105" spans="1:21" s="9" customFormat="1" ht="22.5" customHeight="1" x14ac:dyDescent="0.25">
      <c r="A105" s="24"/>
      <c r="B105" s="32"/>
      <c r="C105" s="26"/>
      <c r="D105" s="127" t="s">
        <v>130</v>
      </c>
      <c r="E105" s="127"/>
      <c r="F105" s="127"/>
      <c r="G105" s="22"/>
      <c r="H105" s="15"/>
      <c r="I105" s="23">
        <f>SUM(I106:I110)</f>
        <v>213485909</v>
      </c>
      <c r="J105" s="23">
        <f t="shared" ref="J105:U105" si="39">SUM(J106:J110)</f>
        <v>17596889</v>
      </c>
      <c r="K105" s="23">
        <f t="shared" si="39"/>
        <v>15892203</v>
      </c>
      <c r="L105" s="23">
        <f t="shared" si="39"/>
        <v>17111406</v>
      </c>
      <c r="M105" s="23">
        <f t="shared" si="39"/>
        <v>18430309</v>
      </c>
      <c r="N105" s="23">
        <f t="shared" si="39"/>
        <v>18129021</v>
      </c>
      <c r="O105" s="23">
        <f t="shared" si="39"/>
        <v>16900293</v>
      </c>
      <c r="P105" s="23">
        <f t="shared" si="39"/>
        <v>17320886</v>
      </c>
      <c r="Q105" s="23">
        <f t="shared" si="39"/>
        <v>20361592</v>
      </c>
      <c r="R105" s="23">
        <f t="shared" si="39"/>
        <v>17283969</v>
      </c>
      <c r="S105" s="23">
        <f t="shared" si="39"/>
        <v>17963852</v>
      </c>
      <c r="T105" s="23">
        <f t="shared" si="39"/>
        <v>17404301</v>
      </c>
      <c r="U105" s="23">
        <f t="shared" si="39"/>
        <v>19091188</v>
      </c>
    </row>
    <row r="106" spans="1:21" s="9" customFormat="1" ht="22.5" customHeight="1" x14ac:dyDescent="0.2">
      <c r="A106" s="24"/>
      <c r="B106" s="32"/>
      <c r="C106" s="26"/>
      <c r="D106" s="55"/>
      <c r="E106" s="114" t="s">
        <v>131</v>
      </c>
      <c r="F106" s="114"/>
      <c r="G106" s="56"/>
      <c r="H106" s="15"/>
      <c r="I106" s="28">
        <f t="shared" si="28"/>
        <v>103375881</v>
      </c>
      <c r="J106" s="28">
        <v>9548331</v>
      </c>
      <c r="K106" s="28">
        <v>7241644</v>
      </c>
      <c r="L106" s="28">
        <v>9443207</v>
      </c>
      <c r="M106" s="28">
        <v>9315055</v>
      </c>
      <c r="N106" s="28">
        <v>8445655</v>
      </c>
      <c r="O106" s="28">
        <v>7831155</v>
      </c>
      <c r="P106" s="28">
        <v>9056038</v>
      </c>
      <c r="Q106" s="28">
        <v>9874502</v>
      </c>
      <c r="R106" s="28">
        <v>7715529</v>
      </c>
      <c r="S106" s="28">
        <v>7713698</v>
      </c>
      <c r="T106" s="28">
        <v>7742493</v>
      </c>
      <c r="U106" s="28">
        <v>9448574</v>
      </c>
    </row>
    <row r="107" spans="1:21" s="9" customFormat="1" ht="22.5" customHeight="1" x14ac:dyDescent="0.2">
      <c r="A107" s="24"/>
      <c r="B107" s="32"/>
      <c r="C107" s="26"/>
      <c r="D107" s="55"/>
      <c r="E107" s="114" t="s">
        <v>132</v>
      </c>
      <c r="F107" s="114"/>
      <c r="G107" s="56"/>
      <c r="H107" s="15"/>
      <c r="I107" s="28">
        <f t="shared" si="28"/>
        <v>91859122</v>
      </c>
      <c r="J107" s="28">
        <v>6932621</v>
      </c>
      <c r="K107" s="28">
        <v>6753556</v>
      </c>
      <c r="L107" s="28">
        <v>6675512</v>
      </c>
      <c r="M107" s="28">
        <v>7799951</v>
      </c>
      <c r="N107" s="28">
        <v>8128485</v>
      </c>
      <c r="O107" s="28">
        <v>7825219</v>
      </c>
      <c r="P107" s="28">
        <v>6255021</v>
      </c>
      <c r="Q107" s="28">
        <v>8415287</v>
      </c>
      <c r="R107" s="28">
        <v>7900413</v>
      </c>
      <c r="S107" s="28">
        <v>8727821</v>
      </c>
      <c r="T107" s="28">
        <v>8245331</v>
      </c>
      <c r="U107" s="28">
        <v>8199905</v>
      </c>
    </row>
    <row r="108" spans="1:21" s="9" customFormat="1" ht="22.5" customHeight="1" x14ac:dyDescent="0.2">
      <c r="A108" s="24"/>
      <c r="B108" s="32"/>
      <c r="C108" s="26"/>
      <c r="D108" s="55"/>
      <c r="E108" s="114" t="s">
        <v>133</v>
      </c>
      <c r="F108" s="114"/>
      <c r="G108" s="56"/>
      <c r="H108" s="15"/>
      <c r="I108" s="28">
        <f t="shared" si="28"/>
        <v>4182084</v>
      </c>
      <c r="J108" s="28">
        <v>330474</v>
      </c>
      <c r="K108" s="28">
        <v>372141</v>
      </c>
      <c r="L108" s="28">
        <v>330232</v>
      </c>
      <c r="M108" s="28">
        <v>353281</v>
      </c>
      <c r="N108" s="28">
        <v>346836</v>
      </c>
      <c r="O108" s="28">
        <v>351024</v>
      </c>
      <c r="P108" s="28">
        <v>340952</v>
      </c>
      <c r="Q108" s="28">
        <v>359488</v>
      </c>
      <c r="R108" s="28">
        <v>340952</v>
      </c>
      <c r="S108" s="28">
        <v>359488</v>
      </c>
      <c r="T108" s="28">
        <v>340952</v>
      </c>
      <c r="U108" s="28">
        <v>356264</v>
      </c>
    </row>
    <row r="109" spans="1:21" s="9" customFormat="1" ht="22.5" customHeight="1" x14ac:dyDescent="0.2">
      <c r="A109" s="24"/>
      <c r="B109" s="32"/>
      <c r="C109" s="26"/>
      <c r="D109" s="55"/>
      <c r="E109" s="114" t="s">
        <v>134</v>
      </c>
      <c r="F109" s="114"/>
      <c r="G109" s="56"/>
      <c r="H109" s="15"/>
      <c r="I109" s="28">
        <f t="shared" si="28"/>
        <v>9919322</v>
      </c>
      <c r="J109" s="28">
        <v>514543</v>
      </c>
      <c r="K109" s="28">
        <v>1295622</v>
      </c>
      <c r="L109" s="28">
        <v>475885</v>
      </c>
      <c r="M109" s="28">
        <v>748662</v>
      </c>
      <c r="N109" s="28">
        <v>1012545</v>
      </c>
      <c r="O109" s="28">
        <v>710295</v>
      </c>
      <c r="P109" s="28">
        <v>710295</v>
      </c>
      <c r="Q109" s="28">
        <v>810295</v>
      </c>
      <c r="R109" s="28">
        <v>910295</v>
      </c>
      <c r="S109" s="28">
        <v>910295</v>
      </c>
      <c r="T109" s="28">
        <v>910295</v>
      </c>
      <c r="U109" s="28">
        <v>910295</v>
      </c>
    </row>
    <row r="110" spans="1:21" s="9" customFormat="1" ht="22.5" customHeight="1" x14ac:dyDescent="0.2">
      <c r="A110" s="24"/>
      <c r="B110" s="32"/>
      <c r="C110" s="26"/>
      <c r="D110" s="55"/>
      <c r="E110" s="114" t="s">
        <v>135</v>
      </c>
      <c r="F110" s="114"/>
      <c r="G110" s="56"/>
      <c r="H110" s="15"/>
      <c r="I110" s="28">
        <f t="shared" si="28"/>
        <v>4149500</v>
      </c>
      <c r="J110" s="28">
        <v>270920</v>
      </c>
      <c r="K110" s="28">
        <v>229240</v>
      </c>
      <c r="L110" s="28">
        <v>186570</v>
      </c>
      <c r="M110" s="28">
        <v>213360</v>
      </c>
      <c r="N110" s="28">
        <v>195500</v>
      </c>
      <c r="O110" s="28">
        <v>182600</v>
      </c>
      <c r="P110" s="28">
        <v>958580</v>
      </c>
      <c r="Q110" s="28">
        <v>902020</v>
      </c>
      <c r="R110" s="28">
        <v>416780</v>
      </c>
      <c r="S110" s="28">
        <v>252550</v>
      </c>
      <c r="T110" s="28">
        <v>165230</v>
      </c>
      <c r="U110" s="28">
        <v>176150</v>
      </c>
    </row>
    <row r="111" spans="1:21" s="9" customFormat="1" ht="22.5" customHeight="1" x14ac:dyDescent="0.25">
      <c r="A111" s="24"/>
      <c r="B111" s="32"/>
      <c r="C111" s="131" t="s">
        <v>136</v>
      </c>
      <c r="D111" s="131"/>
      <c r="E111" s="131"/>
      <c r="F111" s="131"/>
      <c r="G111" s="56"/>
      <c r="H111" s="15"/>
      <c r="I111" s="23">
        <f>I112+I114+I119+I124</f>
        <v>149520028</v>
      </c>
      <c r="J111" s="23">
        <f t="shared" ref="J111:U111" si="40">J112+J114+J119+J124</f>
        <v>43161051</v>
      </c>
      <c r="K111" s="23">
        <f t="shared" si="40"/>
        <v>8813102</v>
      </c>
      <c r="L111" s="23">
        <f t="shared" si="40"/>
        <v>4289843</v>
      </c>
      <c r="M111" s="23">
        <f t="shared" si="40"/>
        <v>4618449</v>
      </c>
      <c r="N111" s="23">
        <f t="shared" si="40"/>
        <v>5080565</v>
      </c>
      <c r="O111" s="23">
        <f t="shared" si="40"/>
        <v>5285767</v>
      </c>
      <c r="P111" s="23">
        <f t="shared" si="40"/>
        <v>10299960</v>
      </c>
      <c r="Q111" s="23">
        <f t="shared" si="40"/>
        <v>42131652</v>
      </c>
      <c r="R111" s="23">
        <f t="shared" si="40"/>
        <v>15802016</v>
      </c>
      <c r="S111" s="23">
        <f t="shared" si="40"/>
        <v>4313985</v>
      </c>
      <c r="T111" s="23">
        <f t="shared" si="40"/>
        <v>1645287</v>
      </c>
      <c r="U111" s="23">
        <f t="shared" si="40"/>
        <v>4078351</v>
      </c>
    </row>
    <row r="112" spans="1:21" s="9" customFormat="1" ht="22.5" customHeight="1" x14ac:dyDescent="0.25">
      <c r="A112" s="24"/>
      <c r="B112" s="32"/>
      <c r="C112" s="90"/>
      <c r="D112" s="127" t="s">
        <v>137</v>
      </c>
      <c r="E112" s="127"/>
      <c r="F112" s="127"/>
      <c r="G112" s="56"/>
      <c r="H112" s="15"/>
      <c r="I112" s="23">
        <f>I113</f>
        <v>4640008</v>
      </c>
      <c r="J112" s="23">
        <f t="shared" ref="J112:U112" si="41">J113</f>
        <v>1039794</v>
      </c>
      <c r="K112" s="23">
        <f t="shared" si="41"/>
        <v>615007</v>
      </c>
      <c r="L112" s="23">
        <f t="shared" si="41"/>
        <v>61280</v>
      </c>
      <c r="M112" s="23">
        <f t="shared" si="41"/>
        <v>70173</v>
      </c>
      <c r="N112" s="23">
        <f t="shared" si="41"/>
        <v>317311</v>
      </c>
      <c r="O112" s="23">
        <f t="shared" si="41"/>
        <v>110331</v>
      </c>
      <c r="P112" s="23">
        <f t="shared" si="41"/>
        <v>385042</v>
      </c>
      <c r="Q112" s="23">
        <f t="shared" si="41"/>
        <v>983802</v>
      </c>
      <c r="R112" s="23">
        <f t="shared" si="41"/>
        <v>927307</v>
      </c>
      <c r="S112" s="23">
        <f t="shared" si="41"/>
        <v>122615</v>
      </c>
      <c r="T112" s="23">
        <f t="shared" si="41"/>
        <v>5710</v>
      </c>
      <c r="U112" s="23">
        <f t="shared" si="41"/>
        <v>1636</v>
      </c>
    </row>
    <row r="113" spans="1:21" s="9" customFormat="1" ht="22.5" customHeight="1" x14ac:dyDescent="0.2">
      <c r="A113" s="24"/>
      <c r="B113" s="32"/>
      <c r="C113" s="90"/>
      <c r="D113" s="59"/>
      <c r="E113" s="75" t="s">
        <v>138</v>
      </c>
      <c r="F113" s="75"/>
      <c r="G113" s="56"/>
      <c r="H113" s="15"/>
      <c r="I113" s="28">
        <f t="shared" si="28"/>
        <v>4640008</v>
      </c>
      <c r="J113" s="28">
        <v>1039794</v>
      </c>
      <c r="K113" s="28">
        <v>615007</v>
      </c>
      <c r="L113" s="28">
        <v>61280</v>
      </c>
      <c r="M113" s="28">
        <v>70173</v>
      </c>
      <c r="N113" s="28">
        <v>317311</v>
      </c>
      <c r="O113" s="28">
        <v>110331</v>
      </c>
      <c r="P113" s="28">
        <v>385042</v>
      </c>
      <c r="Q113" s="28">
        <v>983802</v>
      </c>
      <c r="R113" s="28">
        <v>927307</v>
      </c>
      <c r="S113" s="28">
        <v>122615</v>
      </c>
      <c r="T113" s="28">
        <v>5710</v>
      </c>
      <c r="U113" s="28">
        <v>1636</v>
      </c>
    </row>
    <row r="114" spans="1:21" s="9" customFormat="1" ht="22.5" customHeight="1" x14ac:dyDescent="0.25">
      <c r="A114" s="24"/>
      <c r="B114" s="32"/>
      <c r="C114" s="90"/>
      <c r="D114" s="127" t="s">
        <v>139</v>
      </c>
      <c r="E114" s="127"/>
      <c r="F114" s="127"/>
      <c r="G114" s="56"/>
      <c r="H114" s="15"/>
      <c r="I114" s="23">
        <f>SUM(I115:I118)</f>
        <v>121205348</v>
      </c>
      <c r="J114" s="23">
        <f t="shared" ref="J114:U114" si="42">SUM(J115:J118)</f>
        <v>40376173</v>
      </c>
      <c r="K114" s="23">
        <f t="shared" si="42"/>
        <v>6197307</v>
      </c>
      <c r="L114" s="23">
        <f t="shared" si="42"/>
        <v>2631064</v>
      </c>
      <c r="M114" s="23">
        <f t="shared" si="42"/>
        <v>1297355</v>
      </c>
      <c r="N114" s="23">
        <f t="shared" si="42"/>
        <v>3686031</v>
      </c>
      <c r="O114" s="23">
        <f t="shared" si="42"/>
        <v>3187008</v>
      </c>
      <c r="P114" s="23">
        <f t="shared" si="42"/>
        <v>8273666</v>
      </c>
      <c r="Q114" s="23">
        <f t="shared" si="42"/>
        <v>37355966</v>
      </c>
      <c r="R114" s="23">
        <f t="shared" si="42"/>
        <v>12263360</v>
      </c>
      <c r="S114" s="23">
        <f t="shared" si="42"/>
        <v>3402618</v>
      </c>
      <c r="T114" s="23">
        <f t="shared" si="42"/>
        <v>1145945</v>
      </c>
      <c r="U114" s="23">
        <f t="shared" si="42"/>
        <v>1388855</v>
      </c>
    </row>
    <row r="115" spans="1:21" s="9" customFormat="1" ht="35.25" customHeight="1" x14ac:dyDescent="0.2">
      <c r="A115" s="24"/>
      <c r="B115" s="32"/>
      <c r="C115" s="90"/>
      <c r="D115" s="59"/>
      <c r="E115" s="126" t="s">
        <v>140</v>
      </c>
      <c r="F115" s="126"/>
      <c r="G115" s="56"/>
      <c r="H115" s="15"/>
      <c r="I115" s="28">
        <f t="shared" si="28"/>
        <v>14167094</v>
      </c>
      <c r="J115" s="28">
        <v>750211</v>
      </c>
      <c r="K115" s="28">
        <v>1379559</v>
      </c>
      <c r="L115" s="28">
        <v>1170258</v>
      </c>
      <c r="M115" s="28">
        <v>700213</v>
      </c>
      <c r="N115" s="28">
        <v>1798737</v>
      </c>
      <c r="O115" s="28">
        <v>1153257</v>
      </c>
      <c r="P115" s="28">
        <v>1497590</v>
      </c>
      <c r="Q115" s="28">
        <v>2066932</v>
      </c>
      <c r="R115" s="28">
        <v>1059919</v>
      </c>
      <c r="S115" s="28">
        <v>1016656</v>
      </c>
      <c r="T115" s="28">
        <v>770028</v>
      </c>
      <c r="U115" s="28">
        <v>803734</v>
      </c>
    </row>
    <row r="116" spans="1:21" s="9" customFormat="1" ht="22.5" customHeight="1" x14ac:dyDescent="0.2">
      <c r="A116" s="24"/>
      <c r="B116" s="32"/>
      <c r="C116" s="90"/>
      <c r="D116" s="59"/>
      <c r="E116" s="75" t="s">
        <v>141</v>
      </c>
      <c r="F116" s="75"/>
      <c r="G116" s="56"/>
      <c r="H116" s="15"/>
      <c r="I116" s="28">
        <f t="shared" si="28"/>
        <v>30967624</v>
      </c>
      <c r="J116" s="28">
        <v>11832806</v>
      </c>
      <c r="K116" s="28">
        <v>2194097</v>
      </c>
      <c r="L116" s="28">
        <v>817587</v>
      </c>
      <c r="M116" s="28">
        <v>209508</v>
      </c>
      <c r="N116" s="28">
        <v>361449</v>
      </c>
      <c r="O116" s="28">
        <v>371880</v>
      </c>
      <c r="P116" s="28">
        <v>1565251</v>
      </c>
      <c r="Q116" s="28">
        <v>7508387</v>
      </c>
      <c r="R116" s="28">
        <v>4478821</v>
      </c>
      <c r="S116" s="28">
        <v>1005988</v>
      </c>
      <c r="T116" s="28">
        <v>284223</v>
      </c>
      <c r="U116" s="28">
        <v>337627</v>
      </c>
    </row>
    <row r="117" spans="1:21" ht="22.5" customHeight="1" x14ac:dyDescent="0.2">
      <c r="A117" s="24"/>
      <c r="B117" s="32"/>
      <c r="C117" s="90"/>
      <c r="D117" s="59"/>
      <c r="E117" s="75" t="s">
        <v>0</v>
      </c>
      <c r="F117" s="75"/>
      <c r="G117" s="56"/>
      <c r="I117" s="28">
        <f t="shared" si="28"/>
        <v>55724781</v>
      </c>
      <c r="J117" s="28">
        <v>20325542</v>
      </c>
      <c r="K117" s="28">
        <v>1939336</v>
      </c>
      <c r="L117" s="28">
        <v>501922</v>
      </c>
      <c r="M117" s="28">
        <v>330507</v>
      </c>
      <c r="N117" s="28">
        <v>1409577</v>
      </c>
      <c r="O117" s="28">
        <v>1007019</v>
      </c>
      <c r="P117" s="28">
        <v>5053231</v>
      </c>
      <c r="Q117" s="28">
        <v>17229045</v>
      </c>
      <c r="R117" s="28">
        <v>6472442</v>
      </c>
      <c r="S117" s="28">
        <v>1345447</v>
      </c>
      <c r="T117" s="28">
        <v>57754</v>
      </c>
      <c r="U117" s="28">
        <v>52959</v>
      </c>
    </row>
    <row r="118" spans="1:21" ht="22.5" customHeight="1" x14ac:dyDescent="0.2">
      <c r="A118" s="24"/>
      <c r="B118" s="32"/>
      <c r="C118" s="90"/>
      <c r="D118" s="59"/>
      <c r="E118" s="75" t="s">
        <v>1</v>
      </c>
      <c r="F118" s="75"/>
      <c r="G118" s="56"/>
      <c r="I118" s="28">
        <f t="shared" si="28"/>
        <v>20345849</v>
      </c>
      <c r="J118" s="28">
        <v>7467614</v>
      </c>
      <c r="K118" s="28">
        <v>684315</v>
      </c>
      <c r="L118" s="28">
        <v>141297</v>
      </c>
      <c r="M118" s="28">
        <v>57127</v>
      </c>
      <c r="N118" s="28">
        <v>116268</v>
      </c>
      <c r="O118" s="28">
        <v>654852</v>
      </c>
      <c r="P118" s="28">
        <v>157594</v>
      </c>
      <c r="Q118" s="28">
        <v>10551602</v>
      </c>
      <c r="R118" s="28">
        <v>252178</v>
      </c>
      <c r="S118" s="28">
        <v>34527</v>
      </c>
      <c r="T118" s="28">
        <v>33940</v>
      </c>
      <c r="U118" s="28">
        <v>194535</v>
      </c>
    </row>
    <row r="119" spans="1:21" s="9" customFormat="1" ht="22.5" customHeight="1" x14ac:dyDescent="0.25">
      <c r="A119" s="86"/>
      <c r="B119" s="87"/>
      <c r="C119" s="91"/>
      <c r="D119" s="129" t="s">
        <v>142</v>
      </c>
      <c r="E119" s="129"/>
      <c r="F119" s="129"/>
      <c r="G119" s="88"/>
      <c r="H119" s="15"/>
      <c r="I119" s="23">
        <f>SUM(I120:I123)</f>
        <v>10853709</v>
      </c>
      <c r="J119" s="23">
        <f t="shared" ref="J119:U119" si="43">SUM(J120:J123)</f>
        <v>1059041</v>
      </c>
      <c r="K119" s="23">
        <f t="shared" si="43"/>
        <v>231271</v>
      </c>
      <c r="L119" s="23">
        <f t="shared" si="43"/>
        <v>434775</v>
      </c>
      <c r="M119" s="23">
        <f t="shared" si="43"/>
        <v>2397324</v>
      </c>
      <c r="N119" s="23">
        <f t="shared" si="43"/>
        <v>129158</v>
      </c>
      <c r="O119" s="23">
        <f t="shared" si="43"/>
        <v>801292</v>
      </c>
      <c r="P119" s="23">
        <f t="shared" si="43"/>
        <v>63401</v>
      </c>
      <c r="Q119" s="23">
        <f t="shared" si="43"/>
        <v>3147994</v>
      </c>
      <c r="R119" s="23">
        <f t="shared" si="43"/>
        <v>75624</v>
      </c>
      <c r="S119" s="23">
        <f t="shared" si="43"/>
        <v>93192</v>
      </c>
      <c r="T119" s="23">
        <f t="shared" si="43"/>
        <v>55440</v>
      </c>
      <c r="U119" s="23">
        <f t="shared" si="43"/>
        <v>2365197</v>
      </c>
    </row>
    <row r="120" spans="1:21" s="9" customFormat="1" ht="22.5" customHeight="1" x14ac:dyDescent="0.2">
      <c r="A120" s="24"/>
      <c r="B120" s="32"/>
      <c r="C120" s="90"/>
      <c r="D120" s="59"/>
      <c r="E120" s="75" t="s">
        <v>143</v>
      </c>
      <c r="F120" s="75"/>
      <c r="G120" s="56"/>
      <c r="H120" s="15"/>
      <c r="I120" s="28">
        <f t="shared" si="28"/>
        <v>1975021</v>
      </c>
      <c r="J120" s="28">
        <v>586848</v>
      </c>
      <c r="K120" s="28">
        <v>72960</v>
      </c>
      <c r="L120" s="28">
        <v>147440</v>
      </c>
      <c r="M120" s="28">
        <v>63687</v>
      </c>
      <c r="N120" s="28">
        <v>69027</v>
      </c>
      <c r="O120" s="28">
        <v>143309</v>
      </c>
      <c r="P120" s="28">
        <v>10680</v>
      </c>
      <c r="Q120" s="28">
        <v>596879</v>
      </c>
      <c r="R120" s="28">
        <v>51817</v>
      </c>
      <c r="S120" s="28">
        <v>84122</v>
      </c>
      <c r="T120" s="28">
        <v>51227</v>
      </c>
      <c r="U120" s="28">
        <v>97025</v>
      </c>
    </row>
    <row r="121" spans="1:21" s="62" customFormat="1" ht="22.5" customHeight="1" x14ac:dyDescent="0.2">
      <c r="A121" s="24"/>
      <c r="B121" s="32"/>
      <c r="C121" s="90"/>
      <c r="D121" s="59"/>
      <c r="E121" s="75" t="s">
        <v>144</v>
      </c>
      <c r="F121" s="75"/>
      <c r="G121" s="56"/>
      <c r="H121" s="15"/>
      <c r="I121" s="28">
        <f t="shared" si="28"/>
        <v>1520705</v>
      </c>
      <c r="J121" s="28">
        <v>438587</v>
      </c>
      <c r="K121" s="28">
        <v>0</v>
      </c>
      <c r="L121" s="28">
        <v>0</v>
      </c>
      <c r="M121" s="28">
        <v>395084</v>
      </c>
      <c r="N121" s="28">
        <v>0</v>
      </c>
      <c r="O121" s="28">
        <v>0</v>
      </c>
      <c r="P121" s="28">
        <v>0</v>
      </c>
      <c r="Q121" s="28">
        <v>687034</v>
      </c>
      <c r="R121" s="28">
        <v>0</v>
      </c>
      <c r="S121" s="28">
        <v>0</v>
      </c>
      <c r="T121" s="28">
        <v>0</v>
      </c>
      <c r="U121" s="28">
        <v>0</v>
      </c>
    </row>
    <row r="122" spans="1:21" s="9" customFormat="1" ht="22.5" customHeight="1" x14ac:dyDescent="0.2">
      <c r="A122" s="24"/>
      <c r="B122" s="32"/>
      <c r="C122" s="90"/>
      <c r="D122" s="59"/>
      <c r="E122" s="75" t="s">
        <v>145</v>
      </c>
      <c r="F122" s="75"/>
      <c r="G122" s="56"/>
      <c r="H122" s="15"/>
      <c r="I122" s="28">
        <f t="shared" si="28"/>
        <v>760928</v>
      </c>
      <c r="J122" s="28">
        <v>4646</v>
      </c>
      <c r="K122" s="28">
        <v>123311</v>
      </c>
      <c r="L122" s="28">
        <v>47775</v>
      </c>
      <c r="M122" s="28">
        <v>102508</v>
      </c>
      <c r="N122" s="28">
        <v>40071</v>
      </c>
      <c r="O122" s="28">
        <v>63193</v>
      </c>
      <c r="P122" s="28">
        <v>34901</v>
      </c>
      <c r="Q122" s="28">
        <v>313441</v>
      </c>
      <c r="R122" s="28">
        <v>19647</v>
      </c>
      <c r="S122" s="28">
        <v>6510</v>
      </c>
      <c r="T122" s="28">
        <v>2933</v>
      </c>
      <c r="U122" s="28">
        <v>1992</v>
      </c>
    </row>
    <row r="123" spans="1:21" s="9" customFormat="1" ht="22.5" customHeight="1" x14ac:dyDescent="0.2">
      <c r="A123" s="24"/>
      <c r="B123" s="32"/>
      <c r="C123" s="90"/>
      <c r="D123" s="59"/>
      <c r="E123" s="75" t="s">
        <v>146</v>
      </c>
      <c r="F123" s="75"/>
      <c r="G123" s="56"/>
      <c r="H123" s="15"/>
      <c r="I123" s="28">
        <f>SUM(J123:U123)</f>
        <v>6597055</v>
      </c>
      <c r="J123" s="28">
        <v>28960</v>
      </c>
      <c r="K123" s="28">
        <v>35000</v>
      </c>
      <c r="L123" s="28">
        <v>239560</v>
      </c>
      <c r="M123" s="28">
        <v>1836045</v>
      </c>
      <c r="N123" s="28">
        <v>20060</v>
      </c>
      <c r="O123" s="28">
        <v>594790</v>
      </c>
      <c r="P123" s="28">
        <v>17820</v>
      </c>
      <c r="Q123" s="28">
        <v>1550640</v>
      </c>
      <c r="R123" s="28">
        <v>4160</v>
      </c>
      <c r="S123" s="28">
        <v>2560</v>
      </c>
      <c r="T123" s="28">
        <v>1280</v>
      </c>
      <c r="U123" s="28">
        <v>2266180</v>
      </c>
    </row>
    <row r="124" spans="1:21" s="9" customFormat="1" ht="22.5" customHeight="1" x14ac:dyDescent="0.25">
      <c r="A124" s="86"/>
      <c r="B124" s="61"/>
      <c r="C124" s="91"/>
      <c r="D124" s="129" t="s">
        <v>147</v>
      </c>
      <c r="E124" s="129"/>
      <c r="F124" s="129"/>
      <c r="G124" s="88"/>
      <c r="H124" s="15"/>
      <c r="I124" s="23">
        <f>SUM(I125:I134)</f>
        <v>12820963</v>
      </c>
      <c r="J124" s="23">
        <f t="shared" ref="J124:U124" si="44">SUM(J125:J134)</f>
        <v>686043</v>
      </c>
      <c r="K124" s="23">
        <f t="shared" si="44"/>
        <v>1769517</v>
      </c>
      <c r="L124" s="23">
        <f t="shared" si="44"/>
        <v>1162724</v>
      </c>
      <c r="M124" s="23">
        <f t="shared" si="44"/>
        <v>853597</v>
      </c>
      <c r="N124" s="23">
        <f t="shared" si="44"/>
        <v>948065</v>
      </c>
      <c r="O124" s="23">
        <f t="shared" si="44"/>
        <v>1187136</v>
      </c>
      <c r="P124" s="23">
        <f t="shared" si="44"/>
        <v>1577851</v>
      </c>
      <c r="Q124" s="23">
        <f t="shared" si="44"/>
        <v>643890</v>
      </c>
      <c r="R124" s="23">
        <f t="shared" si="44"/>
        <v>2535725</v>
      </c>
      <c r="S124" s="23">
        <f t="shared" si="44"/>
        <v>695560</v>
      </c>
      <c r="T124" s="23">
        <f t="shared" si="44"/>
        <v>438192</v>
      </c>
      <c r="U124" s="23">
        <f t="shared" si="44"/>
        <v>322663</v>
      </c>
    </row>
    <row r="125" spans="1:21" s="9" customFormat="1" ht="22.5" customHeight="1" x14ac:dyDescent="0.2">
      <c r="A125" s="24"/>
      <c r="B125" s="32"/>
      <c r="C125" s="90"/>
      <c r="D125" s="59"/>
      <c r="E125" s="75" t="s">
        <v>2</v>
      </c>
      <c r="F125" s="75"/>
      <c r="G125" s="56"/>
      <c r="H125" s="15"/>
      <c r="I125" s="28">
        <f t="shared" si="28"/>
        <v>3731689</v>
      </c>
      <c r="J125" s="28">
        <v>265266</v>
      </c>
      <c r="K125" s="28">
        <v>350600</v>
      </c>
      <c r="L125" s="28">
        <v>417455</v>
      </c>
      <c r="M125" s="28">
        <v>307202</v>
      </c>
      <c r="N125" s="28">
        <v>259029</v>
      </c>
      <c r="O125" s="28">
        <v>239349</v>
      </c>
      <c r="P125" s="28">
        <v>567089</v>
      </c>
      <c r="Q125" s="28">
        <v>81199</v>
      </c>
      <c r="R125" s="28">
        <v>688794</v>
      </c>
      <c r="S125" s="28">
        <v>249128</v>
      </c>
      <c r="T125" s="28">
        <v>160573</v>
      </c>
      <c r="U125" s="28">
        <v>146005</v>
      </c>
    </row>
    <row r="126" spans="1:21" s="9" customFormat="1" ht="22.5" customHeight="1" x14ac:dyDescent="0.2">
      <c r="A126" s="24"/>
      <c r="B126" s="32"/>
      <c r="C126" s="90"/>
      <c r="D126" s="59"/>
      <c r="E126" s="75" t="s">
        <v>3</v>
      </c>
      <c r="F126" s="75"/>
      <c r="G126" s="56"/>
      <c r="H126" s="15"/>
      <c r="I126" s="28">
        <f t="shared" si="28"/>
        <v>2963004</v>
      </c>
      <c r="J126" s="28">
        <v>235293</v>
      </c>
      <c r="K126" s="28">
        <v>305452</v>
      </c>
      <c r="L126" s="28">
        <v>216002</v>
      </c>
      <c r="M126" s="28">
        <v>127298</v>
      </c>
      <c r="N126" s="28">
        <v>297157</v>
      </c>
      <c r="O126" s="28">
        <v>333758</v>
      </c>
      <c r="P126" s="28">
        <v>403292</v>
      </c>
      <c r="Q126" s="28">
        <v>335014</v>
      </c>
      <c r="R126" s="28">
        <v>380958</v>
      </c>
      <c r="S126" s="28">
        <v>133386</v>
      </c>
      <c r="T126" s="28">
        <v>140048</v>
      </c>
      <c r="U126" s="28">
        <v>55346</v>
      </c>
    </row>
    <row r="127" spans="1:21" s="9" customFormat="1" ht="22.5" customHeight="1" x14ac:dyDescent="0.2">
      <c r="A127" s="24"/>
      <c r="B127" s="32"/>
      <c r="C127" s="90"/>
      <c r="D127" s="59"/>
      <c r="E127" s="75" t="s">
        <v>4</v>
      </c>
      <c r="F127" s="75"/>
      <c r="G127" s="56"/>
      <c r="H127" s="15"/>
      <c r="I127" s="28">
        <f t="shared" si="28"/>
        <v>1535715</v>
      </c>
      <c r="J127" s="28">
        <v>54250</v>
      </c>
      <c r="K127" s="28">
        <v>413164</v>
      </c>
      <c r="L127" s="28">
        <v>98885</v>
      </c>
      <c r="M127" s="28">
        <v>74724</v>
      </c>
      <c r="N127" s="28">
        <v>27533</v>
      </c>
      <c r="O127" s="28">
        <v>85172</v>
      </c>
      <c r="P127" s="28">
        <v>253395</v>
      </c>
      <c r="Q127" s="28">
        <v>85168</v>
      </c>
      <c r="R127" s="28">
        <v>325906</v>
      </c>
      <c r="S127" s="28">
        <v>81349</v>
      </c>
      <c r="T127" s="28">
        <v>26163</v>
      </c>
      <c r="U127" s="28">
        <v>10006</v>
      </c>
    </row>
    <row r="128" spans="1:21" s="9" customFormat="1" ht="22.5" customHeight="1" x14ac:dyDescent="0.2">
      <c r="A128" s="24"/>
      <c r="B128" s="32"/>
      <c r="C128" s="90"/>
      <c r="D128" s="59"/>
      <c r="E128" s="75" t="s">
        <v>5</v>
      </c>
      <c r="F128" s="75"/>
      <c r="G128" s="56"/>
      <c r="H128" s="15"/>
      <c r="I128" s="28">
        <f t="shared" si="28"/>
        <v>1302392</v>
      </c>
      <c r="J128" s="28">
        <v>49233</v>
      </c>
      <c r="K128" s="28">
        <v>192463</v>
      </c>
      <c r="L128" s="28">
        <v>79874</v>
      </c>
      <c r="M128" s="28">
        <v>64645</v>
      </c>
      <c r="N128" s="28">
        <v>84583</v>
      </c>
      <c r="O128" s="28">
        <v>197228</v>
      </c>
      <c r="P128" s="28">
        <v>67095</v>
      </c>
      <c r="Q128" s="28">
        <v>59914</v>
      </c>
      <c r="R128" s="28">
        <v>341545</v>
      </c>
      <c r="S128" s="28">
        <v>88985</v>
      </c>
      <c r="T128" s="28">
        <v>42269</v>
      </c>
      <c r="U128" s="28">
        <v>34558</v>
      </c>
    </row>
    <row r="129" spans="1:21" s="9" customFormat="1" ht="22.5" customHeight="1" x14ac:dyDescent="0.2">
      <c r="A129" s="24"/>
      <c r="B129" s="32"/>
      <c r="C129" s="90"/>
      <c r="D129" s="59"/>
      <c r="E129" s="75" t="s">
        <v>6</v>
      </c>
      <c r="F129" s="75"/>
      <c r="G129" s="56"/>
      <c r="H129" s="15"/>
      <c r="I129" s="28">
        <f t="shared" si="28"/>
        <v>1114115</v>
      </c>
      <c r="J129" s="28">
        <v>16234</v>
      </c>
      <c r="K129" s="28">
        <v>57340</v>
      </c>
      <c r="L129" s="28">
        <v>106576</v>
      </c>
      <c r="M129" s="28">
        <v>113025</v>
      </c>
      <c r="N129" s="28">
        <v>133596</v>
      </c>
      <c r="O129" s="28">
        <v>161864</v>
      </c>
      <c r="P129" s="28">
        <v>81635</v>
      </c>
      <c r="Q129" s="28">
        <v>6004</v>
      </c>
      <c r="R129" s="28">
        <v>390047</v>
      </c>
      <c r="S129" s="28">
        <v>25894</v>
      </c>
      <c r="T129" s="28">
        <v>12662</v>
      </c>
      <c r="U129" s="28">
        <v>9238</v>
      </c>
    </row>
    <row r="130" spans="1:21" s="9" customFormat="1" ht="22.5" customHeight="1" x14ac:dyDescent="0.2">
      <c r="A130" s="24"/>
      <c r="B130" s="32"/>
      <c r="C130" s="90"/>
      <c r="D130" s="59"/>
      <c r="E130" s="75" t="s">
        <v>7</v>
      </c>
      <c r="F130" s="75"/>
      <c r="G130" s="56"/>
      <c r="H130" s="15"/>
      <c r="I130" s="28">
        <f t="shared" si="28"/>
        <v>518127</v>
      </c>
      <c r="J130" s="28">
        <v>7914</v>
      </c>
      <c r="K130" s="28">
        <v>160050</v>
      </c>
      <c r="L130" s="28">
        <v>26257</v>
      </c>
      <c r="M130" s="28">
        <v>19215</v>
      </c>
      <c r="N130" s="28">
        <v>17020</v>
      </c>
      <c r="O130" s="28">
        <v>27819</v>
      </c>
      <c r="P130" s="28">
        <v>54933</v>
      </c>
      <c r="Q130" s="28">
        <v>39038</v>
      </c>
      <c r="R130" s="28">
        <v>105837</v>
      </c>
      <c r="S130" s="28">
        <v>34722</v>
      </c>
      <c r="T130" s="28">
        <v>7608</v>
      </c>
      <c r="U130" s="28">
        <v>17714</v>
      </c>
    </row>
    <row r="131" spans="1:21" ht="22.5" customHeight="1" x14ac:dyDescent="0.2">
      <c r="A131" s="24"/>
      <c r="B131" s="32"/>
      <c r="C131" s="90"/>
      <c r="D131" s="59"/>
      <c r="E131" s="75" t="s">
        <v>8</v>
      </c>
      <c r="F131" s="75"/>
      <c r="G131" s="56"/>
      <c r="I131" s="28">
        <f t="shared" si="28"/>
        <v>152917</v>
      </c>
      <c r="J131" s="28">
        <v>12726</v>
      </c>
      <c r="K131" s="28">
        <v>53909</v>
      </c>
      <c r="L131" s="28">
        <v>17830</v>
      </c>
      <c r="M131" s="28">
        <v>8653</v>
      </c>
      <c r="N131" s="28">
        <v>9444</v>
      </c>
      <c r="O131" s="28">
        <v>2477</v>
      </c>
      <c r="P131" s="28">
        <v>801</v>
      </c>
      <c r="Q131" s="28">
        <v>0</v>
      </c>
      <c r="R131" s="28">
        <v>37012</v>
      </c>
      <c r="S131" s="28">
        <v>3355</v>
      </c>
      <c r="T131" s="28">
        <v>3355</v>
      </c>
      <c r="U131" s="28">
        <v>3355</v>
      </c>
    </row>
    <row r="132" spans="1:21" ht="22.5" customHeight="1" x14ac:dyDescent="0.2">
      <c r="A132" s="24"/>
      <c r="B132" s="32"/>
      <c r="C132" s="90"/>
      <c r="D132" s="59"/>
      <c r="E132" s="75" t="s">
        <v>148</v>
      </c>
      <c r="F132" s="75"/>
      <c r="G132" s="56"/>
      <c r="I132" s="28">
        <f t="shared" si="28"/>
        <v>774384</v>
      </c>
      <c r="J132" s="28">
        <v>31885</v>
      </c>
      <c r="K132" s="28">
        <v>202414</v>
      </c>
      <c r="L132" s="28">
        <v>87780</v>
      </c>
      <c r="M132" s="28">
        <v>32030</v>
      </c>
      <c r="N132" s="28">
        <v>35008</v>
      </c>
      <c r="O132" s="28">
        <v>31932</v>
      </c>
      <c r="P132" s="28">
        <v>104494</v>
      </c>
      <c r="Q132" s="28">
        <v>8021</v>
      </c>
      <c r="R132" s="28">
        <v>160765</v>
      </c>
      <c r="S132" s="28">
        <v>28174</v>
      </c>
      <c r="T132" s="28">
        <v>25477</v>
      </c>
      <c r="U132" s="28">
        <v>26404</v>
      </c>
    </row>
    <row r="133" spans="1:21" s="9" customFormat="1" ht="23.25" customHeight="1" x14ac:dyDescent="0.2">
      <c r="A133" s="24"/>
      <c r="B133" s="32"/>
      <c r="C133" s="90"/>
      <c r="D133" s="59"/>
      <c r="E133" s="75" t="s">
        <v>149</v>
      </c>
      <c r="F133" s="75"/>
      <c r="G133" s="56"/>
      <c r="H133" s="15"/>
      <c r="I133" s="28">
        <f t="shared" si="28"/>
        <v>369954</v>
      </c>
      <c r="J133" s="28">
        <v>10548</v>
      </c>
      <c r="K133" s="28">
        <v>10548</v>
      </c>
      <c r="L133" s="28">
        <v>57958</v>
      </c>
      <c r="M133" s="28">
        <v>57958</v>
      </c>
      <c r="N133" s="28">
        <v>57958</v>
      </c>
      <c r="O133" s="28">
        <v>82327</v>
      </c>
      <c r="P133" s="28">
        <v>39917</v>
      </c>
      <c r="Q133" s="28">
        <v>10548</v>
      </c>
      <c r="R133" s="28">
        <v>10548</v>
      </c>
      <c r="S133" s="28">
        <v>10548</v>
      </c>
      <c r="T133" s="28">
        <v>10548</v>
      </c>
      <c r="U133" s="28">
        <v>10548</v>
      </c>
    </row>
    <row r="134" spans="1:21" s="9" customFormat="1" ht="24" customHeight="1" x14ac:dyDescent="0.2">
      <c r="A134" s="24"/>
      <c r="B134" s="32"/>
      <c r="C134" s="90"/>
      <c r="D134" s="59"/>
      <c r="E134" s="75" t="s">
        <v>150</v>
      </c>
      <c r="F134" s="75"/>
      <c r="G134" s="56"/>
      <c r="H134" s="15"/>
      <c r="I134" s="28">
        <f t="shared" si="28"/>
        <v>358666</v>
      </c>
      <c r="J134" s="28">
        <v>2694</v>
      </c>
      <c r="K134" s="28">
        <v>23577</v>
      </c>
      <c r="L134" s="28">
        <v>54107</v>
      </c>
      <c r="M134" s="28">
        <v>48847</v>
      </c>
      <c r="N134" s="28">
        <v>26737</v>
      </c>
      <c r="O134" s="28">
        <v>25210</v>
      </c>
      <c r="P134" s="28">
        <v>5200</v>
      </c>
      <c r="Q134" s="28">
        <v>18984</v>
      </c>
      <c r="R134" s="28">
        <v>94313</v>
      </c>
      <c r="S134" s="28">
        <v>40019</v>
      </c>
      <c r="T134" s="28">
        <v>9489</v>
      </c>
      <c r="U134" s="28">
        <v>9489</v>
      </c>
    </row>
    <row r="135" spans="1:21" s="9" customFormat="1" ht="24" customHeight="1" x14ac:dyDescent="0.25">
      <c r="A135" s="24"/>
      <c r="B135" s="35"/>
      <c r="C135" s="127" t="s">
        <v>151</v>
      </c>
      <c r="D135" s="127"/>
      <c r="E135" s="127"/>
      <c r="F135" s="127"/>
      <c r="G135" s="92"/>
      <c r="H135" s="15"/>
      <c r="I135" s="28">
        <f t="shared" si="28"/>
        <v>1</v>
      </c>
      <c r="J135" s="28">
        <v>0</v>
      </c>
      <c r="K135" s="28">
        <v>0</v>
      </c>
      <c r="L135" s="28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8">
        <v>0</v>
      </c>
      <c r="T135" s="28">
        <v>0</v>
      </c>
      <c r="U135" s="31">
        <v>1</v>
      </c>
    </row>
    <row r="136" spans="1:21" s="9" customFormat="1" ht="24" customHeight="1" x14ac:dyDescent="0.2">
      <c r="A136" s="24"/>
      <c r="B136" s="52"/>
      <c r="C136" s="127" t="s">
        <v>152</v>
      </c>
      <c r="D136" s="127"/>
      <c r="E136" s="127"/>
      <c r="F136" s="127"/>
      <c r="G136" s="34"/>
      <c r="H136" s="39"/>
      <c r="I136" s="29">
        <f t="shared" si="28"/>
        <v>4264829</v>
      </c>
      <c r="J136" s="28">
        <v>238191</v>
      </c>
      <c r="K136" s="28">
        <v>214931</v>
      </c>
      <c r="L136" s="28">
        <v>200358</v>
      </c>
      <c r="M136" s="28">
        <v>128586</v>
      </c>
      <c r="N136" s="28">
        <v>205872</v>
      </c>
      <c r="O136" s="28">
        <v>210379</v>
      </c>
      <c r="P136" s="28">
        <v>371118</v>
      </c>
      <c r="Q136" s="28">
        <v>398236</v>
      </c>
      <c r="R136" s="28">
        <v>401819</v>
      </c>
      <c r="S136" s="28">
        <v>792466</v>
      </c>
      <c r="T136" s="28">
        <v>501439</v>
      </c>
      <c r="U136" s="28">
        <v>601434</v>
      </c>
    </row>
    <row r="137" spans="1:21" s="93" customFormat="1" ht="57.75" customHeight="1" x14ac:dyDescent="0.25">
      <c r="A137" s="25"/>
      <c r="B137" s="26"/>
      <c r="C137" s="122" t="s">
        <v>153</v>
      </c>
      <c r="D137" s="122"/>
      <c r="E137" s="122"/>
      <c r="F137" s="122"/>
      <c r="G137" s="30"/>
      <c r="H137" s="15"/>
      <c r="I137" s="28">
        <f t="shared" si="28"/>
        <v>1</v>
      </c>
      <c r="J137" s="28">
        <v>0</v>
      </c>
      <c r="K137" s="28">
        <v>0</v>
      </c>
      <c r="L137" s="28">
        <v>0</v>
      </c>
      <c r="M137" s="28">
        <v>0</v>
      </c>
      <c r="N137" s="28">
        <v>0</v>
      </c>
      <c r="O137" s="28">
        <v>0</v>
      </c>
      <c r="P137" s="28">
        <v>0</v>
      </c>
      <c r="Q137" s="28">
        <v>0</v>
      </c>
      <c r="R137" s="28">
        <v>0</v>
      </c>
      <c r="S137" s="28">
        <v>0</v>
      </c>
      <c r="T137" s="28">
        <v>0</v>
      </c>
      <c r="U137" s="31">
        <v>1</v>
      </c>
    </row>
    <row r="138" spans="1:21" s="9" customFormat="1" x14ac:dyDescent="0.2"/>
    <row r="139" spans="1:21" s="9" customFormat="1" ht="39" customHeight="1" x14ac:dyDescent="0.25">
      <c r="A139" s="24"/>
      <c r="B139" s="133" t="s">
        <v>154</v>
      </c>
      <c r="C139" s="133"/>
      <c r="D139" s="133"/>
      <c r="E139" s="133"/>
      <c r="F139" s="133"/>
      <c r="G139" s="56"/>
      <c r="H139" s="15"/>
      <c r="I139" s="23">
        <f>I140</f>
        <v>129431423</v>
      </c>
      <c r="J139" s="23">
        <f t="shared" ref="J139:U139" si="45">J140</f>
        <v>20529289</v>
      </c>
      <c r="K139" s="23">
        <f t="shared" si="45"/>
        <v>11145846</v>
      </c>
      <c r="L139" s="23">
        <f t="shared" si="45"/>
        <v>14880914</v>
      </c>
      <c r="M139" s="23">
        <f t="shared" si="45"/>
        <v>9844787</v>
      </c>
      <c r="N139" s="23">
        <f t="shared" si="45"/>
        <v>10270948</v>
      </c>
      <c r="O139" s="23">
        <f t="shared" si="45"/>
        <v>29521489</v>
      </c>
      <c r="P139" s="23">
        <f t="shared" si="45"/>
        <v>11912422</v>
      </c>
      <c r="Q139" s="23">
        <f t="shared" si="45"/>
        <v>7888969</v>
      </c>
      <c r="R139" s="23">
        <f t="shared" si="45"/>
        <v>11873107</v>
      </c>
      <c r="S139" s="23">
        <f t="shared" si="45"/>
        <v>912376</v>
      </c>
      <c r="T139" s="23">
        <f t="shared" si="45"/>
        <v>376087</v>
      </c>
      <c r="U139" s="23">
        <f t="shared" si="45"/>
        <v>275189</v>
      </c>
    </row>
    <row r="140" spans="1:21" s="9" customFormat="1" ht="26.25" customHeight="1" x14ac:dyDescent="0.2">
      <c r="A140" s="24"/>
      <c r="B140" s="58"/>
      <c r="C140" s="134" t="s">
        <v>155</v>
      </c>
      <c r="D140" s="134"/>
      <c r="E140" s="134"/>
      <c r="F140" s="134"/>
      <c r="G140" s="56"/>
      <c r="H140" s="15"/>
      <c r="I140" s="28">
        <f>SUM(J140:U140)</f>
        <v>129431423</v>
      </c>
      <c r="J140" s="28">
        <v>20529289</v>
      </c>
      <c r="K140" s="28">
        <v>11145846</v>
      </c>
      <c r="L140" s="28">
        <v>14880914</v>
      </c>
      <c r="M140" s="28">
        <v>9844787</v>
      </c>
      <c r="N140" s="28">
        <v>10270948</v>
      </c>
      <c r="O140" s="28">
        <v>29521489</v>
      </c>
      <c r="P140" s="28">
        <v>11912422</v>
      </c>
      <c r="Q140" s="28">
        <v>7888969</v>
      </c>
      <c r="R140" s="28">
        <v>11873107</v>
      </c>
      <c r="S140" s="28">
        <v>912376</v>
      </c>
      <c r="T140" s="28">
        <v>376087</v>
      </c>
      <c r="U140" s="28">
        <v>275189</v>
      </c>
    </row>
    <row r="141" spans="1:21" s="9" customFormat="1" ht="26.25" customHeight="1" x14ac:dyDescent="0.2"/>
    <row r="142" spans="1:21" s="9" customFormat="1" ht="36" customHeight="1" x14ac:dyDescent="0.25">
      <c r="A142" s="24"/>
      <c r="B142" s="133" t="s">
        <v>156</v>
      </c>
      <c r="C142" s="133"/>
      <c r="D142" s="133"/>
      <c r="E142" s="133"/>
      <c r="F142" s="133"/>
      <c r="G142" s="56"/>
      <c r="H142" s="15"/>
      <c r="I142" s="23">
        <f t="shared" ref="I142:U142" si="46">I143+I148+I149+I150</f>
        <v>257908134</v>
      </c>
      <c r="J142" s="23">
        <f t="shared" si="46"/>
        <v>7512176</v>
      </c>
      <c r="K142" s="23">
        <f t="shared" si="46"/>
        <v>8292208</v>
      </c>
      <c r="L142" s="23">
        <f t="shared" si="46"/>
        <v>2829495</v>
      </c>
      <c r="M142" s="23">
        <f t="shared" si="46"/>
        <v>12314588</v>
      </c>
      <c r="N142" s="23">
        <f t="shared" si="46"/>
        <v>5281405</v>
      </c>
      <c r="O142" s="23">
        <f t="shared" si="46"/>
        <v>38187629</v>
      </c>
      <c r="P142" s="23">
        <f t="shared" si="46"/>
        <v>24491660</v>
      </c>
      <c r="Q142" s="23">
        <f t="shared" si="46"/>
        <v>33329334</v>
      </c>
      <c r="R142" s="23">
        <f t="shared" si="46"/>
        <v>75348212</v>
      </c>
      <c r="S142" s="23">
        <f t="shared" si="46"/>
        <v>31227445</v>
      </c>
      <c r="T142" s="23">
        <f t="shared" si="46"/>
        <v>16626335</v>
      </c>
      <c r="U142" s="23">
        <f t="shared" si="46"/>
        <v>2467647</v>
      </c>
    </row>
    <row r="143" spans="1:21" s="9" customFormat="1" ht="29.25" customHeight="1" x14ac:dyDescent="0.25">
      <c r="A143" s="24"/>
      <c r="B143" s="94"/>
      <c r="C143" s="135" t="s">
        <v>157</v>
      </c>
      <c r="D143" s="135"/>
      <c r="E143" s="135"/>
      <c r="F143" s="135"/>
      <c r="G143" s="56"/>
      <c r="H143" s="15"/>
      <c r="I143" s="23">
        <f t="shared" ref="I143:U143" si="47">SUM(I144:I147)</f>
        <v>257908134</v>
      </c>
      <c r="J143" s="23">
        <f t="shared" si="47"/>
        <v>7512176</v>
      </c>
      <c r="K143" s="23">
        <f t="shared" si="47"/>
        <v>8292208</v>
      </c>
      <c r="L143" s="23">
        <f t="shared" si="47"/>
        <v>2829495</v>
      </c>
      <c r="M143" s="23">
        <f t="shared" si="47"/>
        <v>12314588</v>
      </c>
      <c r="N143" s="23">
        <f t="shared" si="47"/>
        <v>5281405</v>
      </c>
      <c r="O143" s="23">
        <f t="shared" si="47"/>
        <v>38187629</v>
      </c>
      <c r="P143" s="23">
        <f t="shared" si="47"/>
        <v>24491660</v>
      </c>
      <c r="Q143" s="23">
        <f t="shared" si="47"/>
        <v>33329334</v>
      </c>
      <c r="R143" s="23">
        <f t="shared" si="47"/>
        <v>75348212</v>
      </c>
      <c r="S143" s="23">
        <f t="shared" si="47"/>
        <v>31227445</v>
      </c>
      <c r="T143" s="23">
        <f t="shared" si="47"/>
        <v>16626335</v>
      </c>
      <c r="U143" s="23">
        <f t="shared" si="47"/>
        <v>2467647</v>
      </c>
    </row>
    <row r="144" spans="1:21" s="9" customFormat="1" ht="31.5" customHeight="1" x14ac:dyDescent="0.2">
      <c r="A144" s="24"/>
      <c r="B144" s="32"/>
      <c r="C144" s="55"/>
      <c r="D144" s="126" t="s">
        <v>158</v>
      </c>
      <c r="E144" s="126"/>
      <c r="F144" s="126"/>
      <c r="G144" s="22"/>
      <c r="H144" s="15"/>
      <c r="I144" s="28">
        <f t="shared" ref="I144:I202" si="48">SUM(J144:U144)</f>
        <v>38919779</v>
      </c>
      <c r="J144" s="28">
        <v>2079996</v>
      </c>
      <c r="K144" s="28">
        <v>2849770</v>
      </c>
      <c r="L144" s="28">
        <v>2657618</v>
      </c>
      <c r="M144" s="28">
        <v>2810540</v>
      </c>
      <c r="N144" s="28">
        <v>3669575</v>
      </c>
      <c r="O144" s="28">
        <v>3309728</v>
      </c>
      <c r="P144" s="28">
        <v>3439118</v>
      </c>
      <c r="Q144" s="28">
        <v>3411533</v>
      </c>
      <c r="R144" s="28">
        <v>6087111</v>
      </c>
      <c r="S144" s="28">
        <v>3706830</v>
      </c>
      <c r="T144" s="28">
        <v>2441080</v>
      </c>
      <c r="U144" s="28">
        <v>2456880</v>
      </c>
    </row>
    <row r="145" spans="1:21" s="9" customFormat="1" ht="23.25" customHeight="1" x14ac:dyDescent="0.2">
      <c r="A145" s="24"/>
      <c r="B145" s="32"/>
      <c r="C145" s="55"/>
      <c r="D145" s="126" t="s">
        <v>159</v>
      </c>
      <c r="E145" s="126"/>
      <c r="F145" s="126"/>
      <c r="G145" s="22"/>
      <c r="H145" s="15"/>
      <c r="I145" s="28">
        <f t="shared" si="48"/>
        <v>10767</v>
      </c>
      <c r="J145" s="28">
        <v>0</v>
      </c>
      <c r="K145" s="28">
        <v>0</v>
      </c>
      <c r="L145" s="28">
        <v>0</v>
      </c>
      <c r="M145" s="28">
        <v>0</v>
      </c>
      <c r="N145" s="28">
        <v>0</v>
      </c>
      <c r="O145" s="28">
        <v>0</v>
      </c>
      <c r="P145" s="28">
        <v>0</v>
      </c>
      <c r="Q145" s="28">
        <v>0</v>
      </c>
      <c r="R145" s="28">
        <v>0</v>
      </c>
      <c r="S145" s="28">
        <v>0</v>
      </c>
      <c r="T145" s="28">
        <v>0</v>
      </c>
      <c r="U145" s="28">
        <v>10767</v>
      </c>
    </row>
    <row r="146" spans="1:21" s="9" customFormat="1" ht="23.25" customHeight="1" x14ac:dyDescent="0.2">
      <c r="A146" s="24"/>
      <c r="B146" s="32"/>
      <c r="C146" s="55"/>
      <c r="D146" s="126" t="s">
        <v>160</v>
      </c>
      <c r="E146" s="126"/>
      <c r="F146" s="126"/>
      <c r="G146" s="22"/>
      <c r="H146" s="15"/>
      <c r="I146" s="28">
        <f t="shared" si="48"/>
        <v>0</v>
      </c>
      <c r="J146" s="28">
        <v>0</v>
      </c>
      <c r="K146" s="28">
        <v>0</v>
      </c>
      <c r="L146" s="28">
        <v>0</v>
      </c>
      <c r="M146" s="28">
        <v>0</v>
      </c>
      <c r="N146" s="28">
        <v>0</v>
      </c>
      <c r="O146" s="28">
        <v>0</v>
      </c>
      <c r="P146" s="28">
        <v>0</v>
      </c>
      <c r="Q146" s="28">
        <v>0</v>
      </c>
      <c r="R146" s="28">
        <v>0</v>
      </c>
      <c r="S146" s="28">
        <v>0</v>
      </c>
      <c r="T146" s="28">
        <v>0</v>
      </c>
      <c r="U146" s="28">
        <v>0</v>
      </c>
    </row>
    <row r="147" spans="1:21" s="9" customFormat="1" ht="23.25" customHeight="1" x14ac:dyDescent="0.2">
      <c r="A147" s="24"/>
      <c r="B147" s="32"/>
      <c r="C147" s="55"/>
      <c r="D147" s="126" t="s">
        <v>161</v>
      </c>
      <c r="E147" s="126"/>
      <c r="F147" s="126"/>
      <c r="G147" s="22"/>
      <c r="H147" s="15"/>
      <c r="I147" s="28">
        <f t="shared" si="48"/>
        <v>218977588</v>
      </c>
      <c r="J147" s="28">
        <v>5432180</v>
      </c>
      <c r="K147" s="28">
        <v>5442438</v>
      </c>
      <c r="L147" s="28">
        <v>171877</v>
      </c>
      <c r="M147" s="28">
        <v>9504048</v>
      </c>
      <c r="N147" s="28">
        <v>1611830</v>
      </c>
      <c r="O147" s="28">
        <v>34877901</v>
      </c>
      <c r="P147" s="28">
        <v>21052542</v>
      </c>
      <c r="Q147" s="28">
        <v>29917801</v>
      </c>
      <c r="R147" s="28">
        <v>69261101</v>
      </c>
      <c r="S147" s="28">
        <v>27520615</v>
      </c>
      <c r="T147" s="28">
        <v>14185255</v>
      </c>
      <c r="U147" s="28">
        <v>0</v>
      </c>
    </row>
    <row r="148" spans="1:21" s="9" customFormat="1" ht="23.25" customHeight="1" x14ac:dyDescent="0.25">
      <c r="A148" s="86"/>
      <c r="B148" s="87"/>
      <c r="C148" s="137" t="s">
        <v>162</v>
      </c>
      <c r="D148" s="137"/>
      <c r="E148" s="137"/>
      <c r="F148" s="137"/>
      <c r="G148" s="88"/>
      <c r="H148" s="15"/>
      <c r="I148" s="28">
        <f t="shared" si="48"/>
        <v>0</v>
      </c>
      <c r="J148" s="28">
        <v>0</v>
      </c>
      <c r="K148" s="28">
        <v>0</v>
      </c>
      <c r="L148" s="28">
        <v>0</v>
      </c>
      <c r="M148" s="28">
        <v>0</v>
      </c>
      <c r="N148" s="28">
        <v>0</v>
      </c>
      <c r="O148" s="28">
        <v>0</v>
      </c>
      <c r="P148" s="28">
        <v>0</v>
      </c>
      <c r="Q148" s="28">
        <v>0</v>
      </c>
      <c r="R148" s="28">
        <v>0</v>
      </c>
      <c r="S148" s="28">
        <v>0</v>
      </c>
      <c r="T148" s="28">
        <v>0</v>
      </c>
      <c r="U148" s="28">
        <v>0</v>
      </c>
    </row>
    <row r="149" spans="1:21" s="9" customFormat="1" ht="30" customHeight="1" x14ac:dyDescent="0.2">
      <c r="A149" s="24"/>
      <c r="B149" s="32"/>
      <c r="C149" s="134" t="s">
        <v>163</v>
      </c>
      <c r="D149" s="134"/>
      <c r="E149" s="134"/>
      <c r="F149" s="134"/>
      <c r="G149" s="22"/>
      <c r="H149" s="15"/>
      <c r="I149" s="28">
        <f t="shared" si="48"/>
        <v>0</v>
      </c>
      <c r="J149" s="28">
        <v>0</v>
      </c>
      <c r="K149" s="28">
        <v>0</v>
      </c>
      <c r="L149" s="28">
        <v>0</v>
      </c>
      <c r="M149" s="28">
        <v>0</v>
      </c>
      <c r="N149" s="28">
        <v>0</v>
      </c>
      <c r="O149" s="28">
        <v>0</v>
      </c>
      <c r="P149" s="28">
        <v>0</v>
      </c>
      <c r="Q149" s="28">
        <v>0</v>
      </c>
      <c r="R149" s="28">
        <v>0</v>
      </c>
      <c r="S149" s="28">
        <v>0</v>
      </c>
      <c r="T149" s="28">
        <v>0</v>
      </c>
      <c r="U149" s="28">
        <v>0</v>
      </c>
    </row>
    <row r="150" spans="1:21" s="9" customFormat="1" ht="53.25" customHeight="1" x14ac:dyDescent="0.2">
      <c r="A150" s="24"/>
      <c r="B150" s="32"/>
      <c r="C150" s="122" t="s">
        <v>164</v>
      </c>
      <c r="D150" s="122"/>
      <c r="E150" s="122"/>
      <c r="F150" s="122"/>
      <c r="G150" s="22"/>
      <c r="H150" s="15"/>
      <c r="I150" s="28">
        <f t="shared" si="48"/>
        <v>0</v>
      </c>
      <c r="J150" s="28">
        <v>0</v>
      </c>
      <c r="K150" s="28">
        <v>0</v>
      </c>
      <c r="L150" s="28">
        <v>0</v>
      </c>
      <c r="M150" s="28">
        <v>0</v>
      </c>
      <c r="N150" s="28">
        <v>0</v>
      </c>
      <c r="O150" s="28">
        <v>0</v>
      </c>
      <c r="P150" s="28">
        <v>0</v>
      </c>
      <c r="Q150" s="28">
        <v>0</v>
      </c>
      <c r="R150" s="28">
        <v>0</v>
      </c>
      <c r="S150" s="28">
        <v>0</v>
      </c>
      <c r="T150" s="28">
        <v>0</v>
      </c>
      <c r="U150" s="28">
        <v>0</v>
      </c>
    </row>
    <row r="151" spans="1:21" ht="21.75" customHeight="1" x14ac:dyDescent="0.2">
      <c r="H151" s="8"/>
    </row>
    <row r="152" spans="1:21" s="15" customFormat="1" ht="22.5" customHeight="1" x14ac:dyDescent="0.2">
      <c r="A152" s="33"/>
      <c r="B152" s="134" t="s">
        <v>165</v>
      </c>
      <c r="C152" s="134"/>
      <c r="D152" s="134"/>
      <c r="E152" s="134"/>
      <c r="F152" s="134"/>
      <c r="G152" s="34"/>
      <c r="I152" s="28">
        <f t="shared" si="48"/>
        <v>0</v>
      </c>
      <c r="J152" s="28">
        <v>0</v>
      </c>
      <c r="K152" s="28">
        <v>0</v>
      </c>
      <c r="L152" s="28">
        <v>0</v>
      </c>
      <c r="M152" s="28">
        <v>0</v>
      </c>
      <c r="N152" s="28">
        <v>0</v>
      </c>
      <c r="O152" s="28">
        <v>0</v>
      </c>
      <c r="P152" s="28">
        <v>0</v>
      </c>
      <c r="Q152" s="28">
        <v>0</v>
      </c>
      <c r="R152" s="28">
        <v>0</v>
      </c>
      <c r="S152" s="28">
        <v>0</v>
      </c>
      <c r="T152" s="28">
        <v>0</v>
      </c>
      <c r="U152" s="28">
        <v>0</v>
      </c>
    </row>
    <row r="153" spans="1:21" s="15" customFormat="1" ht="30.75" customHeight="1" x14ac:dyDescent="0.2">
      <c r="A153" s="33"/>
      <c r="B153" s="35"/>
      <c r="C153" s="127" t="s">
        <v>166</v>
      </c>
      <c r="D153" s="127"/>
      <c r="E153" s="127"/>
      <c r="F153" s="127"/>
      <c r="G153" s="34"/>
      <c r="I153" s="28">
        <f t="shared" si="48"/>
        <v>0</v>
      </c>
      <c r="J153" s="28">
        <v>0</v>
      </c>
      <c r="K153" s="28">
        <v>0</v>
      </c>
      <c r="L153" s="28">
        <v>0</v>
      </c>
      <c r="M153" s="28">
        <v>0</v>
      </c>
      <c r="N153" s="28">
        <v>0</v>
      </c>
      <c r="O153" s="28">
        <v>0</v>
      </c>
      <c r="P153" s="28">
        <v>0</v>
      </c>
      <c r="Q153" s="28">
        <v>0</v>
      </c>
      <c r="R153" s="28">
        <v>0</v>
      </c>
      <c r="S153" s="28">
        <v>0</v>
      </c>
      <c r="T153" s="28">
        <v>0</v>
      </c>
      <c r="U153" s="28">
        <v>0</v>
      </c>
    </row>
    <row r="154" spans="1:21" ht="21.75" customHeight="1" x14ac:dyDescent="0.2">
      <c r="H154" s="8"/>
    </row>
    <row r="155" spans="1:21" ht="75" customHeight="1" x14ac:dyDescent="0.2">
      <c r="A155" s="120" t="s">
        <v>167</v>
      </c>
      <c r="B155" s="121"/>
      <c r="C155" s="121"/>
      <c r="D155" s="121"/>
      <c r="E155" s="121"/>
      <c r="F155" s="121"/>
      <c r="G155" s="27"/>
      <c r="I155" s="37">
        <f t="shared" ref="I155:U155" si="49">I157+I198</f>
        <v>65368151940</v>
      </c>
      <c r="J155" s="37">
        <f t="shared" si="49"/>
        <v>3673627767</v>
      </c>
      <c r="K155" s="37">
        <f t="shared" si="49"/>
        <v>3730361392</v>
      </c>
      <c r="L155" s="37">
        <f t="shared" si="49"/>
        <v>7804573488</v>
      </c>
      <c r="M155" s="37">
        <f t="shared" si="49"/>
        <v>6204965035</v>
      </c>
      <c r="N155" s="37">
        <f t="shared" si="49"/>
        <v>3714177300</v>
      </c>
      <c r="O155" s="37">
        <f t="shared" si="49"/>
        <v>7497442953</v>
      </c>
      <c r="P155" s="37">
        <f t="shared" si="49"/>
        <v>6118996021</v>
      </c>
      <c r="Q155" s="37">
        <f t="shared" si="49"/>
        <v>6063379612</v>
      </c>
      <c r="R155" s="37">
        <f t="shared" si="49"/>
        <v>4567750662</v>
      </c>
      <c r="S155" s="37">
        <f t="shared" si="49"/>
        <v>4708076139</v>
      </c>
      <c r="T155" s="37">
        <f t="shared" si="49"/>
        <v>4457119358</v>
      </c>
      <c r="U155" s="37">
        <f t="shared" si="49"/>
        <v>6827682213</v>
      </c>
    </row>
    <row r="156" spans="1:21" ht="13.5" customHeight="1" x14ac:dyDescent="0.2">
      <c r="H156" s="8"/>
    </row>
    <row r="157" spans="1:21" ht="51.75" customHeight="1" x14ac:dyDescent="0.2">
      <c r="A157" s="53"/>
      <c r="B157" s="134" t="s">
        <v>168</v>
      </c>
      <c r="C157" s="134"/>
      <c r="D157" s="134"/>
      <c r="E157" s="134"/>
      <c r="F157" s="134"/>
      <c r="G157" s="136"/>
      <c r="I157" s="37">
        <f t="shared" ref="I157:U157" si="50">I159+I166+I181+I183+I195</f>
        <v>63116414486</v>
      </c>
      <c r="J157" s="37">
        <f t="shared" si="50"/>
        <v>3363352111</v>
      </c>
      <c r="K157" s="37">
        <f t="shared" si="50"/>
        <v>3624958468</v>
      </c>
      <c r="L157" s="37">
        <f t="shared" si="50"/>
        <v>7661734481</v>
      </c>
      <c r="M157" s="37">
        <f t="shared" si="50"/>
        <v>5835048141</v>
      </c>
      <c r="N157" s="37">
        <f t="shared" si="50"/>
        <v>3543497911</v>
      </c>
      <c r="O157" s="37">
        <f t="shared" si="50"/>
        <v>7314645737</v>
      </c>
      <c r="P157" s="37">
        <f t="shared" si="50"/>
        <v>5928990494</v>
      </c>
      <c r="Q157" s="37">
        <f t="shared" si="50"/>
        <v>5903283069</v>
      </c>
      <c r="R157" s="37">
        <f t="shared" si="50"/>
        <v>4420328359</v>
      </c>
      <c r="S157" s="37">
        <f t="shared" si="50"/>
        <v>4582755202</v>
      </c>
      <c r="T157" s="37">
        <f t="shared" si="50"/>
        <v>4299355828</v>
      </c>
      <c r="U157" s="37">
        <f t="shared" si="50"/>
        <v>6638464685</v>
      </c>
    </row>
    <row r="158" spans="1:21" ht="20.25" customHeight="1" x14ac:dyDescent="0.2">
      <c r="H158" s="8"/>
    </row>
    <row r="159" spans="1:21" ht="21.75" customHeight="1" x14ac:dyDescent="0.25">
      <c r="A159" s="25"/>
      <c r="B159" s="26"/>
      <c r="C159" s="127" t="s">
        <v>10</v>
      </c>
      <c r="D159" s="127"/>
      <c r="E159" s="127"/>
      <c r="F159" s="127"/>
      <c r="G159" s="27"/>
      <c r="I159" s="23">
        <f>SUM(I160:I165)</f>
        <v>19503969521</v>
      </c>
      <c r="J159" s="23">
        <f t="shared" ref="J159:U159" si="51">SUM(J160:J165)</f>
        <v>1595657172</v>
      </c>
      <c r="K159" s="23">
        <f t="shared" si="51"/>
        <v>1790034028</v>
      </c>
      <c r="L159" s="23">
        <f t="shared" si="51"/>
        <v>1532465781</v>
      </c>
      <c r="M159" s="23">
        <f t="shared" si="51"/>
        <v>1714231660</v>
      </c>
      <c r="N159" s="23">
        <f t="shared" si="51"/>
        <v>1631365579</v>
      </c>
      <c r="O159" s="23">
        <f t="shared" si="51"/>
        <v>2001691710</v>
      </c>
      <c r="P159" s="23">
        <f t="shared" si="51"/>
        <v>1730615154</v>
      </c>
      <c r="Q159" s="23">
        <f t="shared" si="51"/>
        <v>1853063050</v>
      </c>
      <c r="R159" s="23">
        <f t="shared" si="51"/>
        <v>1589136260</v>
      </c>
      <c r="S159" s="23">
        <f t="shared" si="51"/>
        <v>1326191392</v>
      </c>
      <c r="T159" s="23">
        <f t="shared" si="51"/>
        <v>1345077358</v>
      </c>
      <c r="U159" s="23">
        <f t="shared" si="51"/>
        <v>1394440377</v>
      </c>
    </row>
    <row r="160" spans="1:21" s="38" customFormat="1" ht="22.5" customHeight="1" x14ac:dyDescent="0.2">
      <c r="A160" s="25"/>
      <c r="B160" s="26"/>
      <c r="C160" s="26"/>
      <c r="D160" s="114" t="s">
        <v>11</v>
      </c>
      <c r="E160" s="114"/>
      <c r="F160" s="114"/>
      <c r="G160" s="36"/>
      <c r="H160" s="15"/>
      <c r="I160" s="28">
        <f t="shared" si="48"/>
        <v>15713131133</v>
      </c>
      <c r="J160" s="28">
        <v>1216256450</v>
      </c>
      <c r="K160" s="28">
        <v>1528906028</v>
      </c>
      <c r="L160" s="28">
        <v>1269970524</v>
      </c>
      <c r="M160" s="28">
        <v>1366463264</v>
      </c>
      <c r="N160" s="28">
        <v>1331333267</v>
      </c>
      <c r="O160" s="28">
        <v>1674605298</v>
      </c>
      <c r="P160" s="28">
        <v>1396147992</v>
      </c>
      <c r="Q160" s="28">
        <v>1513947190</v>
      </c>
      <c r="R160" s="28">
        <v>1258613648</v>
      </c>
      <c r="S160" s="28">
        <v>1003514023</v>
      </c>
      <c r="T160" s="28">
        <v>1055028298</v>
      </c>
      <c r="U160" s="28">
        <v>1098345151</v>
      </c>
    </row>
    <row r="161" spans="1:21" s="38" customFormat="1" ht="22.5" customHeight="1" x14ac:dyDescent="0.2">
      <c r="A161" s="25"/>
      <c r="B161" s="26"/>
      <c r="C161" s="26"/>
      <c r="D161" s="114" t="s">
        <v>12</v>
      </c>
      <c r="E161" s="114"/>
      <c r="F161" s="114"/>
      <c r="G161" s="36"/>
      <c r="H161" s="39"/>
      <c r="I161" s="28">
        <f t="shared" si="48"/>
        <v>1383971629</v>
      </c>
      <c r="J161" s="28">
        <v>107519766</v>
      </c>
      <c r="K161" s="28">
        <v>123178644</v>
      </c>
      <c r="L161" s="28">
        <v>109698259</v>
      </c>
      <c r="M161" s="28">
        <v>113583483</v>
      </c>
      <c r="N161" s="28">
        <v>137620903</v>
      </c>
      <c r="O161" s="28">
        <v>139742559</v>
      </c>
      <c r="P161" s="28">
        <v>117661287</v>
      </c>
      <c r="Q161" s="28">
        <v>123167744</v>
      </c>
      <c r="R161" s="28">
        <v>111275683</v>
      </c>
      <c r="S161" s="28">
        <v>95453590</v>
      </c>
      <c r="T161" s="28">
        <v>101413696</v>
      </c>
      <c r="U161" s="28">
        <v>103656015</v>
      </c>
    </row>
    <row r="162" spans="1:21" s="38" customFormat="1" ht="22.5" customHeight="1" x14ac:dyDescent="0.2">
      <c r="A162" s="25"/>
      <c r="B162" s="26"/>
      <c r="C162" s="26"/>
      <c r="D162" s="114" t="s">
        <v>13</v>
      </c>
      <c r="E162" s="114"/>
      <c r="F162" s="114"/>
      <c r="G162" s="36"/>
      <c r="H162" s="39"/>
      <c r="I162" s="28">
        <f t="shared" si="48"/>
        <v>209057548</v>
      </c>
      <c r="J162" s="28">
        <v>13095989</v>
      </c>
      <c r="K162" s="28">
        <v>14169918</v>
      </c>
      <c r="L162" s="28">
        <v>20444284</v>
      </c>
      <c r="M162" s="28">
        <v>12424451</v>
      </c>
      <c r="N162" s="28">
        <v>17971111</v>
      </c>
      <c r="O162" s="28">
        <v>17932747</v>
      </c>
      <c r="P162" s="28">
        <v>18393202</v>
      </c>
      <c r="Q162" s="28">
        <v>20826322</v>
      </c>
      <c r="R162" s="28">
        <v>17300335</v>
      </c>
      <c r="S162" s="28">
        <v>18459562</v>
      </c>
      <c r="T162" s="28">
        <v>18356058</v>
      </c>
      <c r="U162" s="28">
        <v>19683569</v>
      </c>
    </row>
    <row r="163" spans="1:21" s="38" customFormat="1" ht="22.5" customHeight="1" x14ac:dyDescent="0.2">
      <c r="A163" s="25"/>
      <c r="B163" s="26"/>
      <c r="C163" s="26"/>
      <c r="D163" s="114" t="s">
        <v>14</v>
      </c>
      <c r="E163" s="114"/>
      <c r="F163" s="114"/>
      <c r="G163" s="36"/>
      <c r="H163" s="39"/>
      <c r="I163" s="28">
        <f t="shared" si="48"/>
        <v>801172875</v>
      </c>
      <c r="J163" s="28">
        <v>86623260</v>
      </c>
      <c r="K163" s="28">
        <v>50517449</v>
      </c>
      <c r="L163" s="28">
        <v>50517449</v>
      </c>
      <c r="M163" s="28">
        <v>138721786</v>
      </c>
      <c r="N163" s="28">
        <v>58735992</v>
      </c>
      <c r="O163" s="28">
        <v>50517449</v>
      </c>
      <c r="P163" s="28">
        <v>75768681</v>
      </c>
      <c r="Q163" s="28">
        <v>50517449</v>
      </c>
      <c r="R163" s="28">
        <v>50517449</v>
      </c>
      <c r="S163" s="28">
        <v>87701013</v>
      </c>
      <c r="T163" s="28">
        <v>50517449</v>
      </c>
      <c r="U163" s="28">
        <v>50517449</v>
      </c>
    </row>
    <row r="164" spans="1:21" s="38" customFormat="1" ht="22.5" customHeight="1" x14ac:dyDescent="0.2">
      <c r="A164" s="25"/>
      <c r="B164" s="26"/>
      <c r="C164" s="26"/>
      <c r="D164" s="114" t="s">
        <v>15</v>
      </c>
      <c r="E164" s="114"/>
      <c r="F164" s="114"/>
      <c r="G164" s="36"/>
      <c r="H164" s="39"/>
      <c r="I164" s="28">
        <f t="shared" si="48"/>
        <v>604270839</v>
      </c>
      <c r="J164" s="28">
        <v>49619454</v>
      </c>
      <c r="K164" s="28">
        <v>51419062</v>
      </c>
      <c r="L164" s="28">
        <v>51265725</v>
      </c>
      <c r="M164" s="28">
        <v>44845823</v>
      </c>
      <c r="N164" s="28">
        <v>51166909</v>
      </c>
      <c r="O164" s="28">
        <v>50838322</v>
      </c>
      <c r="P164" s="28">
        <v>52479024</v>
      </c>
      <c r="Q164" s="28">
        <v>50758688</v>
      </c>
      <c r="R164" s="28">
        <v>51544578</v>
      </c>
      <c r="S164" s="28">
        <v>50153204</v>
      </c>
      <c r="T164" s="28">
        <v>48851857</v>
      </c>
      <c r="U164" s="28">
        <v>51328193</v>
      </c>
    </row>
    <row r="165" spans="1:21" s="38" customFormat="1" ht="22.5" customHeight="1" x14ac:dyDescent="0.2">
      <c r="A165" s="25"/>
      <c r="B165" s="26"/>
      <c r="C165" s="26"/>
      <c r="D165" s="114" t="s">
        <v>16</v>
      </c>
      <c r="E165" s="114"/>
      <c r="F165" s="114"/>
      <c r="G165" s="36"/>
      <c r="H165" s="39"/>
      <c r="I165" s="28">
        <f t="shared" si="48"/>
        <v>792365497</v>
      </c>
      <c r="J165" s="28">
        <v>122542253</v>
      </c>
      <c r="K165" s="28">
        <v>21842927</v>
      </c>
      <c r="L165" s="28">
        <v>30569540</v>
      </c>
      <c r="M165" s="28">
        <v>38192853</v>
      </c>
      <c r="N165" s="28">
        <v>34537397</v>
      </c>
      <c r="O165" s="28">
        <v>68055335</v>
      </c>
      <c r="P165" s="28">
        <v>70164968</v>
      </c>
      <c r="Q165" s="28">
        <v>93845657</v>
      </c>
      <c r="R165" s="28">
        <v>99884567</v>
      </c>
      <c r="S165" s="28">
        <v>70910000</v>
      </c>
      <c r="T165" s="28">
        <v>70910000</v>
      </c>
      <c r="U165" s="28">
        <v>70910000</v>
      </c>
    </row>
    <row r="166" spans="1:21" s="38" customFormat="1" ht="22.5" customHeight="1" x14ac:dyDescent="0.25">
      <c r="A166" s="25"/>
      <c r="B166" s="26"/>
      <c r="C166" s="127" t="s">
        <v>169</v>
      </c>
      <c r="D166" s="127"/>
      <c r="E166" s="127"/>
      <c r="F166" s="127"/>
      <c r="G166" s="36"/>
      <c r="H166" s="39"/>
      <c r="I166" s="23">
        <f t="shared" ref="I166:U166" si="52">I167+I168+I169+I172+I173+I178+I179+I180</f>
        <v>39874031886</v>
      </c>
      <c r="J166" s="23">
        <f t="shared" si="52"/>
        <v>1686313987</v>
      </c>
      <c r="K166" s="23">
        <f t="shared" si="52"/>
        <v>1553154618</v>
      </c>
      <c r="L166" s="23">
        <f t="shared" si="52"/>
        <v>5854640123</v>
      </c>
      <c r="M166" s="23">
        <f t="shared" si="52"/>
        <v>3813917823</v>
      </c>
      <c r="N166" s="23">
        <f t="shared" si="52"/>
        <v>1611233855</v>
      </c>
      <c r="O166" s="23">
        <f t="shared" si="52"/>
        <v>4787198416</v>
      </c>
      <c r="P166" s="23">
        <f t="shared" si="52"/>
        <v>3679361759</v>
      </c>
      <c r="Q166" s="23">
        <f t="shared" si="52"/>
        <v>3664006144</v>
      </c>
      <c r="R166" s="23">
        <f t="shared" si="52"/>
        <v>2619164056</v>
      </c>
      <c r="S166" s="23">
        <f t="shared" si="52"/>
        <v>3047211363</v>
      </c>
      <c r="T166" s="23">
        <f t="shared" si="52"/>
        <v>2486309880</v>
      </c>
      <c r="U166" s="23">
        <f t="shared" si="52"/>
        <v>5071519862</v>
      </c>
    </row>
    <row r="167" spans="1:21" s="38" customFormat="1" ht="21.75" customHeight="1" x14ac:dyDescent="0.2">
      <c r="A167" s="25"/>
      <c r="B167" s="26"/>
      <c r="C167" s="26"/>
      <c r="D167" s="114" t="s">
        <v>170</v>
      </c>
      <c r="E167" s="114"/>
      <c r="F167" s="114"/>
      <c r="G167" s="36"/>
      <c r="H167" s="39"/>
      <c r="I167" s="28">
        <f t="shared" si="48"/>
        <v>22520999063</v>
      </c>
      <c r="J167" s="28">
        <v>100793276</v>
      </c>
      <c r="K167" s="28">
        <v>41746823</v>
      </c>
      <c r="L167" s="28">
        <v>4244064871</v>
      </c>
      <c r="M167" s="28">
        <v>2261765603</v>
      </c>
      <c r="N167" s="28">
        <v>39714071</v>
      </c>
      <c r="O167" s="28">
        <v>3209198948</v>
      </c>
      <c r="P167" s="28">
        <v>2038349805</v>
      </c>
      <c r="Q167" s="28">
        <v>2133707848</v>
      </c>
      <c r="R167" s="28">
        <v>1072705432</v>
      </c>
      <c r="S167" s="28">
        <v>1478192429</v>
      </c>
      <c r="T167" s="28">
        <v>1691557906</v>
      </c>
      <c r="U167" s="28">
        <v>4209202051</v>
      </c>
    </row>
    <row r="168" spans="1:21" s="38" customFormat="1" ht="38.25" customHeight="1" x14ac:dyDescent="0.2">
      <c r="A168" s="25"/>
      <c r="B168" s="26"/>
      <c r="C168" s="26"/>
      <c r="D168" s="114" t="s">
        <v>171</v>
      </c>
      <c r="E168" s="114"/>
      <c r="F168" s="114"/>
      <c r="G168" s="36"/>
      <c r="H168" s="39"/>
      <c r="I168" s="28">
        <f t="shared" si="48"/>
        <v>4256675351</v>
      </c>
      <c r="J168" s="28">
        <v>349345972</v>
      </c>
      <c r="K168" s="28">
        <v>277211777</v>
      </c>
      <c r="L168" s="28">
        <v>376492107</v>
      </c>
      <c r="M168" s="28">
        <v>319770598</v>
      </c>
      <c r="N168" s="28">
        <v>338382367</v>
      </c>
      <c r="O168" s="28">
        <v>345662338</v>
      </c>
      <c r="P168" s="28">
        <v>407456054</v>
      </c>
      <c r="Q168" s="28">
        <v>298784922</v>
      </c>
      <c r="R168" s="28">
        <v>314121312</v>
      </c>
      <c r="S168" s="28">
        <v>390696511</v>
      </c>
      <c r="T168" s="28">
        <v>384468896</v>
      </c>
      <c r="U168" s="28">
        <v>454282497</v>
      </c>
    </row>
    <row r="169" spans="1:21" s="38" customFormat="1" ht="22.5" customHeight="1" x14ac:dyDescent="0.2">
      <c r="A169" s="25"/>
      <c r="B169" s="26"/>
      <c r="C169" s="26"/>
      <c r="D169" s="114" t="s">
        <v>172</v>
      </c>
      <c r="E169" s="114"/>
      <c r="F169" s="114"/>
      <c r="G169" s="36"/>
      <c r="H169" s="39"/>
      <c r="I169" s="28">
        <f t="shared" si="48"/>
        <v>7334655027</v>
      </c>
      <c r="J169" s="28">
        <v>736947756</v>
      </c>
      <c r="K169" s="28">
        <v>736947758</v>
      </c>
      <c r="L169" s="28">
        <v>736947758</v>
      </c>
      <c r="M169" s="28">
        <v>736947758</v>
      </c>
      <c r="N169" s="28">
        <v>736947758</v>
      </c>
      <c r="O169" s="28">
        <v>736947758</v>
      </c>
      <c r="P169" s="28">
        <v>736947758</v>
      </c>
      <c r="Q169" s="28">
        <v>736947758</v>
      </c>
      <c r="R169" s="28">
        <v>736947758</v>
      </c>
      <c r="S169" s="28">
        <v>702125207</v>
      </c>
      <c r="T169" s="28">
        <v>0</v>
      </c>
      <c r="U169" s="28">
        <v>0</v>
      </c>
    </row>
    <row r="170" spans="1:21" ht="19.5" customHeight="1" x14ac:dyDescent="0.2">
      <c r="A170" s="25"/>
      <c r="B170" s="26"/>
      <c r="C170" s="26"/>
      <c r="D170" s="6"/>
      <c r="E170" s="6"/>
      <c r="F170" s="48" t="s">
        <v>173</v>
      </c>
      <c r="G170" s="95"/>
      <c r="H170" s="96"/>
      <c r="I170" s="28">
        <f t="shared" si="48"/>
        <v>6422234318</v>
      </c>
      <c r="J170" s="28">
        <v>645272501</v>
      </c>
      <c r="K170" s="28">
        <v>645272500</v>
      </c>
      <c r="L170" s="28">
        <v>645272500</v>
      </c>
      <c r="M170" s="28">
        <v>645272500</v>
      </c>
      <c r="N170" s="28">
        <v>645272500</v>
      </c>
      <c r="O170" s="28">
        <v>645272500</v>
      </c>
      <c r="P170" s="28">
        <v>645272500</v>
      </c>
      <c r="Q170" s="28">
        <v>645272500</v>
      </c>
      <c r="R170" s="28">
        <v>645272500</v>
      </c>
      <c r="S170" s="28">
        <v>614781817</v>
      </c>
      <c r="T170" s="28">
        <v>0</v>
      </c>
      <c r="U170" s="28">
        <v>0</v>
      </c>
    </row>
    <row r="171" spans="1:21" s="38" customFormat="1" ht="24" customHeight="1" x14ac:dyDescent="0.2">
      <c r="A171" s="25"/>
      <c r="B171" s="26"/>
      <c r="C171" s="26"/>
      <c r="D171" s="6"/>
      <c r="E171" s="6"/>
      <c r="F171" s="48" t="s">
        <v>174</v>
      </c>
      <c r="G171" s="97"/>
      <c r="H171" s="69"/>
      <c r="I171" s="28">
        <f t="shared" si="48"/>
        <v>912420709</v>
      </c>
      <c r="J171" s="28">
        <v>91675255</v>
      </c>
      <c r="K171" s="28">
        <v>91675258</v>
      </c>
      <c r="L171" s="28">
        <v>91675258</v>
      </c>
      <c r="M171" s="28">
        <v>91675258</v>
      </c>
      <c r="N171" s="28">
        <v>91675258</v>
      </c>
      <c r="O171" s="28">
        <v>91675258</v>
      </c>
      <c r="P171" s="28">
        <v>91675258</v>
      </c>
      <c r="Q171" s="28">
        <v>91675258</v>
      </c>
      <c r="R171" s="28">
        <v>91675258</v>
      </c>
      <c r="S171" s="28">
        <v>87343390</v>
      </c>
      <c r="T171" s="28">
        <v>0</v>
      </c>
      <c r="U171" s="28">
        <v>0</v>
      </c>
    </row>
    <row r="172" spans="1:21" ht="30.75" customHeight="1" x14ac:dyDescent="0.2">
      <c r="A172" s="25"/>
      <c r="B172" s="26"/>
      <c r="C172" s="26"/>
      <c r="D172" s="114" t="s">
        <v>175</v>
      </c>
      <c r="E172" s="114"/>
      <c r="F172" s="114"/>
      <c r="G172" s="27"/>
      <c r="H172" s="98"/>
      <c r="I172" s="28">
        <f t="shared" si="48"/>
        <v>2410106123</v>
      </c>
      <c r="J172" s="28">
        <v>201267347</v>
      </c>
      <c r="K172" s="28">
        <v>201267347</v>
      </c>
      <c r="L172" s="28">
        <v>201267347</v>
      </c>
      <c r="M172" s="28">
        <v>201267347</v>
      </c>
      <c r="N172" s="28">
        <v>201267347</v>
      </c>
      <c r="O172" s="28">
        <v>201267347</v>
      </c>
      <c r="P172" s="28">
        <v>201267347</v>
      </c>
      <c r="Q172" s="28">
        <v>201267347</v>
      </c>
      <c r="R172" s="28">
        <v>201267347</v>
      </c>
      <c r="S172" s="28">
        <v>199214990</v>
      </c>
      <c r="T172" s="28">
        <v>199742498</v>
      </c>
      <c r="U172" s="28">
        <v>199742512</v>
      </c>
    </row>
    <row r="173" spans="1:21" s="38" customFormat="1" ht="23.25" customHeight="1" x14ac:dyDescent="0.2">
      <c r="A173" s="25"/>
      <c r="B173" s="26"/>
      <c r="C173" s="26"/>
      <c r="D173" s="114" t="s">
        <v>176</v>
      </c>
      <c r="E173" s="114"/>
      <c r="F173" s="114"/>
      <c r="G173" s="36"/>
      <c r="H173" s="15"/>
      <c r="I173" s="28">
        <f t="shared" si="48"/>
        <v>1248981158</v>
      </c>
      <c r="J173" s="28">
        <v>114526350</v>
      </c>
      <c r="K173" s="28">
        <v>114526347</v>
      </c>
      <c r="L173" s="28">
        <v>114526347</v>
      </c>
      <c r="M173" s="28">
        <v>114526347</v>
      </c>
      <c r="N173" s="28">
        <v>114526347</v>
      </c>
      <c r="O173" s="28">
        <v>114526347</v>
      </c>
      <c r="P173" s="28">
        <v>114526347</v>
      </c>
      <c r="Q173" s="28">
        <v>114526346</v>
      </c>
      <c r="R173" s="28">
        <v>114526346</v>
      </c>
      <c r="S173" s="28">
        <v>104139545</v>
      </c>
      <c r="T173" s="28">
        <v>57052250</v>
      </c>
      <c r="U173" s="28">
        <v>57052239</v>
      </c>
    </row>
    <row r="174" spans="1:21" s="38" customFormat="1" ht="16.5" customHeight="1" x14ac:dyDescent="0.2">
      <c r="A174" s="42"/>
      <c r="B174" s="43"/>
      <c r="C174" s="43"/>
      <c r="D174" s="2"/>
      <c r="E174" s="2"/>
      <c r="F174" s="99" t="s">
        <v>177</v>
      </c>
      <c r="G174" s="100"/>
      <c r="H174" s="96"/>
      <c r="I174" s="28">
        <f t="shared" si="48"/>
        <v>602427680</v>
      </c>
      <c r="J174" s="28">
        <v>49949120</v>
      </c>
      <c r="K174" s="28">
        <v>49949123</v>
      </c>
      <c r="L174" s="28">
        <v>49949123</v>
      </c>
      <c r="M174" s="28">
        <v>49949123</v>
      </c>
      <c r="N174" s="28">
        <v>49949123</v>
      </c>
      <c r="O174" s="28">
        <v>49949123</v>
      </c>
      <c r="P174" s="28">
        <v>49949123</v>
      </c>
      <c r="Q174" s="28">
        <v>49949122</v>
      </c>
      <c r="R174" s="28">
        <v>49949122</v>
      </c>
      <c r="S174" s="28">
        <v>49710181</v>
      </c>
      <c r="T174" s="28">
        <v>51587703</v>
      </c>
      <c r="U174" s="28">
        <v>51587694</v>
      </c>
    </row>
    <row r="175" spans="1:21" s="38" customFormat="1" ht="16.5" customHeight="1" x14ac:dyDescent="0.2">
      <c r="A175" s="42"/>
      <c r="B175" s="43"/>
      <c r="C175" s="43"/>
      <c r="D175" s="2"/>
      <c r="E175" s="2"/>
      <c r="F175" s="99" t="s">
        <v>178</v>
      </c>
      <c r="G175" s="100"/>
      <c r="H175" s="96"/>
      <c r="I175" s="28">
        <f t="shared" si="48"/>
        <v>361934073</v>
      </c>
      <c r="J175" s="28">
        <v>34937977</v>
      </c>
      <c r="K175" s="28">
        <v>34937979</v>
      </c>
      <c r="L175" s="28">
        <v>34937979</v>
      </c>
      <c r="M175" s="28">
        <v>34937979</v>
      </c>
      <c r="N175" s="28">
        <v>34937979</v>
      </c>
      <c r="O175" s="28">
        <v>34937979</v>
      </c>
      <c r="P175" s="28">
        <v>34937979</v>
      </c>
      <c r="Q175" s="28">
        <v>34937979</v>
      </c>
      <c r="R175" s="28">
        <v>34937979</v>
      </c>
      <c r="S175" s="28">
        <v>47492264</v>
      </c>
      <c r="T175" s="28">
        <v>0</v>
      </c>
      <c r="U175" s="28">
        <v>0</v>
      </c>
    </row>
    <row r="176" spans="1:21" s="38" customFormat="1" ht="16.5" customHeight="1" x14ac:dyDescent="0.2">
      <c r="A176" s="42"/>
      <c r="B176" s="43"/>
      <c r="C176" s="43"/>
      <c r="D176" s="2"/>
      <c r="E176" s="2"/>
      <c r="F176" s="99" t="s">
        <v>179</v>
      </c>
      <c r="G176" s="100"/>
      <c r="H176" s="96"/>
      <c r="I176" s="28">
        <f t="shared" si="48"/>
        <v>19375066</v>
      </c>
      <c r="J176" s="28">
        <v>0</v>
      </c>
      <c r="K176" s="28">
        <v>0</v>
      </c>
      <c r="L176" s="28">
        <v>0</v>
      </c>
      <c r="M176" s="28">
        <v>0</v>
      </c>
      <c r="N176" s="28">
        <v>0</v>
      </c>
      <c r="O176" s="28">
        <v>0</v>
      </c>
      <c r="P176" s="28">
        <v>0</v>
      </c>
      <c r="Q176" s="28">
        <v>0</v>
      </c>
      <c r="R176" s="28">
        <v>0</v>
      </c>
      <c r="S176" s="28">
        <v>19375066</v>
      </c>
      <c r="T176" s="28">
        <v>0</v>
      </c>
      <c r="U176" s="28">
        <v>0</v>
      </c>
    </row>
    <row r="177" spans="1:21" s="38" customFormat="1" ht="16.5" customHeight="1" x14ac:dyDescent="0.2">
      <c r="A177" s="42"/>
      <c r="B177" s="43"/>
      <c r="C177" s="43"/>
      <c r="D177" s="2"/>
      <c r="E177" s="2"/>
      <c r="F177" s="99" t="s">
        <v>180</v>
      </c>
      <c r="G177" s="100"/>
      <c r="H177" s="96"/>
      <c r="I177" s="28">
        <f t="shared" si="48"/>
        <v>265244339</v>
      </c>
      <c r="J177" s="28">
        <v>29005026</v>
      </c>
      <c r="K177" s="28">
        <v>29005026</v>
      </c>
      <c r="L177" s="28">
        <v>29005026</v>
      </c>
      <c r="M177" s="28">
        <v>29005026</v>
      </c>
      <c r="N177" s="28">
        <v>29005026</v>
      </c>
      <c r="O177" s="28">
        <v>29005026</v>
      </c>
      <c r="P177" s="28">
        <v>29005026</v>
      </c>
      <c r="Q177" s="28">
        <v>29005026</v>
      </c>
      <c r="R177" s="28">
        <v>29005026</v>
      </c>
      <c r="S177" s="28">
        <v>4199105</v>
      </c>
      <c r="T177" s="28">
        <v>0</v>
      </c>
      <c r="U177" s="28">
        <v>0</v>
      </c>
    </row>
    <row r="178" spans="1:21" s="38" customFormat="1" ht="18.75" customHeight="1" x14ac:dyDescent="0.2">
      <c r="A178" s="25"/>
      <c r="B178" s="26"/>
      <c r="C178" s="26"/>
      <c r="D178" s="114" t="s">
        <v>181</v>
      </c>
      <c r="E178" s="114"/>
      <c r="F178" s="114"/>
      <c r="G178" s="36"/>
      <c r="H178" s="98"/>
      <c r="I178" s="28">
        <f t="shared" si="48"/>
        <v>135748240</v>
      </c>
      <c r="J178" s="28">
        <v>14100059</v>
      </c>
      <c r="K178" s="28">
        <v>12121333</v>
      </c>
      <c r="L178" s="28">
        <v>12008460</v>
      </c>
      <c r="M178" s="28">
        <v>10306937</v>
      </c>
      <c r="N178" s="28">
        <v>11062732</v>
      </c>
      <c r="O178" s="28">
        <v>10262445</v>
      </c>
      <c r="P178" s="28">
        <v>11481215</v>
      </c>
      <c r="Q178" s="28">
        <v>9438690</v>
      </c>
      <c r="R178" s="28">
        <v>10262628</v>
      </c>
      <c r="S178" s="28">
        <v>10810788</v>
      </c>
      <c r="T178" s="28">
        <v>13070360</v>
      </c>
      <c r="U178" s="28">
        <v>10822593</v>
      </c>
    </row>
    <row r="179" spans="1:21" s="38" customFormat="1" ht="28.5" customHeight="1" x14ac:dyDescent="0.2">
      <c r="A179" s="25"/>
      <c r="B179" s="26"/>
      <c r="C179" s="26"/>
      <c r="D179" s="114" t="s">
        <v>182</v>
      </c>
      <c r="E179" s="114"/>
      <c r="F179" s="114"/>
      <c r="G179" s="36"/>
      <c r="H179" s="39"/>
      <c r="I179" s="28">
        <f t="shared" si="48"/>
        <v>235673822</v>
      </c>
      <c r="J179" s="28">
        <v>23565916</v>
      </c>
      <c r="K179" s="28">
        <v>23565920</v>
      </c>
      <c r="L179" s="28">
        <v>23565920</v>
      </c>
      <c r="M179" s="28">
        <v>23565920</v>
      </c>
      <c r="N179" s="28">
        <v>23565920</v>
      </c>
      <c r="O179" s="28">
        <v>23565920</v>
      </c>
      <c r="P179" s="28">
        <v>23565920</v>
      </c>
      <c r="Q179" s="28">
        <v>23565920</v>
      </c>
      <c r="R179" s="28">
        <v>23565920</v>
      </c>
      <c r="S179" s="28">
        <v>23580546</v>
      </c>
      <c r="T179" s="28">
        <v>0</v>
      </c>
      <c r="U179" s="28">
        <v>0</v>
      </c>
    </row>
    <row r="180" spans="1:21" s="38" customFormat="1" ht="18" customHeight="1" x14ac:dyDescent="0.2">
      <c r="A180" s="25"/>
      <c r="B180" s="26"/>
      <c r="C180" s="26"/>
      <c r="D180" s="114" t="s">
        <v>183</v>
      </c>
      <c r="E180" s="114"/>
      <c r="F180" s="114"/>
      <c r="G180" s="36"/>
      <c r="H180" s="39"/>
      <c r="I180" s="28">
        <f t="shared" si="48"/>
        <v>1731193102</v>
      </c>
      <c r="J180" s="28">
        <v>145767311</v>
      </c>
      <c r="K180" s="28">
        <v>145767313</v>
      </c>
      <c r="L180" s="28">
        <v>145767313</v>
      </c>
      <c r="M180" s="28">
        <v>145767313</v>
      </c>
      <c r="N180" s="28">
        <v>145767313</v>
      </c>
      <c r="O180" s="28">
        <v>145767313</v>
      </c>
      <c r="P180" s="28">
        <v>145767313</v>
      </c>
      <c r="Q180" s="28">
        <v>145767313</v>
      </c>
      <c r="R180" s="28">
        <v>145767313</v>
      </c>
      <c r="S180" s="28">
        <v>138451347</v>
      </c>
      <c r="T180" s="28">
        <v>140417970</v>
      </c>
      <c r="U180" s="28">
        <v>140417970</v>
      </c>
    </row>
    <row r="181" spans="1:21" s="38" customFormat="1" ht="27" customHeight="1" x14ac:dyDescent="0.25">
      <c r="A181" s="25"/>
      <c r="B181" s="26"/>
      <c r="C181" s="127" t="s">
        <v>184</v>
      </c>
      <c r="D181" s="127"/>
      <c r="E181" s="127"/>
      <c r="F181" s="127"/>
      <c r="G181" s="36"/>
      <c r="H181" s="39"/>
      <c r="I181" s="23">
        <f t="shared" ref="I181:U181" si="53">I182</f>
        <v>2955383261</v>
      </c>
      <c r="J181" s="23">
        <f t="shared" si="53"/>
        <v>16967077</v>
      </c>
      <c r="K181" s="23">
        <f t="shared" si="53"/>
        <v>214390251</v>
      </c>
      <c r="L181" s="23">
        <f t="shared" si="53"/>
        <v>210012229</v>
      </c>
      <c r="M181" s="23">
        <f t="shared" si="53"/>
        <v>239366731</v>
      </c>
      <c r="N181" s="23">
        <f t="shared" si="53"/>
        <v>233645486</v>
      </c>
      <c r="O181" s="23">
        <f t="shared" si="53"/>
        <v>447052562</v>
      </c>
      <c r="P181" s="23">
        <f t="shared" si="53"/>
        <v>454648402</v>
      </c>
      <c r="Q181" s="23">
        <f t="shared" si="53"/>
        <v>322585726</v>
      </c>
      <c r="R181" s="23">
        <f t="shared" si="53"/>
        <v>151309408</v>
      </c>
      <c r="S181" s="23">
        <f t="shared" si="53"/>
        <v>149281380</v>
      </c>
      <c r="T181" s="23">
        <f t="shared" si="53"/>
        <v>405719308</v>
      </c>
      <c r="U181" s="23">
        <f t="shared" si="53"/>
        <v>110404701</v>
      </c>
    </row>
    <row r="182" spans="1:21" s="38" customFormat="1" ht="23.25" customHeight="1" x14ac:dyDescent="0.2">
      <c r="A182" s="25"/>
      <c r="B182" s="26"/>
      <c r="C182" s="26"/>
      <c r="D182" s="114" t="s">
        <v>184</v>
      </c>
      <c r="E182" s="114"/>
      <c r="F182" s="114"/>
      <c r="G182" s="36"/>
      <c r="H182" s="39"/>
      <c r="I182" s="28">
        <f t="shared" si="48"/>
        <v>2955383261</v>
      </c>
      <c r="J182" s="28">
        <v>16967077</v>
      </c>
      <c r="K182" s="28">
        <v>214390251</v>
      </c>
      <c r="L182" s="28">
        <v>210012229</v>
      </c>
      <c r="M182" s="28">
        <v>239366731</v>
      </c>
      <c r="N182" s="28">
        <v>233645486</v>
      </c>
      <c r="O182" s="28">
        <v>447052562</v>
      </c>
      <c r="P182" s="28">
        <v>454648402</v>
      </c>
      <c r="Q182" s="28">
        <v>322585726</v>
      </c>
      <c r="R182" s="28">
        <v>151309408</v>
      </c>
      <c r="S182" s="28">
        <v>149281380</v>
      </c>
      <c r="T182" s="28">
        <v>405719308</v>
      </c>
      <c r="U182" s="28">
        <v>110404701</v>
      </c>
    </row>
    <row r="183" spans="1:21" s="38" customFormat="1" ht="23.25" customHeight="1" x14ac:dyDescent="0.25">
      <c r="A183" s="25"/>
      <c r="B183" s="26"/>
      <c r="C183" s="127" t="s">
        <v>17</v>
      </c>
      <c r="D183" s="127"/>
      <c r="E183" s="127"/>
      <c r="F183" s="127"/>
      <c r="G183" s="36"/>
      <c r="H183" s="39"/>
      <c r="I183" s="23">
        <f t="shared" ref="I183:T183" si="54">SUM(I184:I194)</f>
        <v>779664660</v>
      </c>
      <c r="J183" s="23">
        <f t="shared" si="54"/>
        <v>64133447</v>
      </c>
      <c r="K183" s="23">
        <f t="shared" si="54"/>
        <v>67099141</v>
      </c>
      <c r="L183" s="23">
        <f t="shared" si="54"/>
        <v>64335918</v>
      </c>
      <c r="M183" s="23">
        <f t="shared" si="54"/>
        <v>67251497</v>
      </c>
      <c r="N183" s="23">
        <f t="shared" si="54"/>
        <v>66972561</v>
      </c>
      <c r="O183" s="23">
        <f t="shared" si="54"/>
        <v>78422619</v>
      </c>
      <c r="P183" s="23">
        <f t="shared" si="54"/>
        <v>64084749</v>
      </c>
      <c r="Q183" s="23">
        <f t="shared" si="54"/>
        <v>63347719</v>
      </c>
      <c r="R183" s="23">
        <f t="shared" si="54"/>
        <v>60438205</v>
      </c>
      <c r="S183" s="23">
        <f t="shared" si="54"/>
        <v>59790637</v>
      </c>
      <c r="T183" s="23">
        <f t="shared" si="54"/>
        <v>61968852</v>
      </c>
      <c r="U183" s="23">
        <f>SUM(U184:U194)</f>
        <v>61819315</v>
      </c>
    </row>
    <row r="184" spans="1:21" s="38" customFormat="1" ht="23.25" customHeight="1" x14ac:dyDescent="0.2">
      <c r="A184" s="25"/>
      <c r="B184" s="26"/>
      <c r="C184" s="52"/>
      <c r="D184" s="114" t="s">
        <v>18</v>
      </c>
      <c r="E184" s="114"/>
      <c r="F184" s="114"/>
      <c r="G184" s="36"/>
      <c r="H184" s="39"/>
      <c r="I184" s="28">
        <f t="shared" si="48"/>
        <v>105841936</v>
      </c>
      <c r="J184" s="28">
        <v>9074476</v>
      </c>
      <c r="K184" s="28">
        <v>12619467</v>
      </c>
      <c r="L184" s="28">
        <v>8427595</v>
      </c>
      <c r="M184" s="28">
        <v>7201631</v>
      </c>
      <c r="N184" s="28">
        <v>8100835</v>
      </c>
      <c r="O184" s="28">
        <v>7504957</v>
      </c>
      <c r="P184" s="28">
        <v>9071070</v>
      </c>
      <c r="Q184" s="28">
        <v>6804037</v>
      </c>
      <c r="R184" s="28">
        <v>7514116</v>
      </c>
      <c r="S184" s="28">
        <v>9912710</v>
      </c>
      <c r="T184" s="28">
        <v>9594884</v>
      </c>
      <c r="U184" s="28">
        <v>10016158</v>
      </c>
    </row>
    <row r="185" spans="1:21" s="38" customFormat="1" ht="23.25" customHeight="1" x14ac:dyDescent="0.2">
      <c r="A185" s="25"/>
      <c r="B185" s="26"/>
      <c r="C185" s="52"/>
      <c r="D185" s="114" t="s">
        <v>19</v>
      </c>
      <c r="E185" s="114"/>
      <c r="F185" s="114"/>
      <c r="G185" s="36"/>
      <c r="H185" s="39"/>
      <c r="I185" s="28">
        <f t="shared" si="48"/>
        <v>72692221</v>
      </c>
      <c r="J185" s="28">
        <v>5232802</v>
      </c>
      <c r="K185" s="28">
        <v>2073021</v>
      </c>
      <c r="L185" s="28">
        <v>4291860</v>
      </c>
      <c r="M185" s="28">
        <v>11165236</v>
      </c>
      <c r="N185" s="28">
        <v>5368087</v>
      </c>
      <c r="O185" s="28">
        <v>16998520</v>
      </c>
      <c r="P185" s="28">
        <v>1320145</v>
      </c>
      <c r="Q185" s="28">
        <v>5482482</v>
      </c>
      <c r="R185" s="28">
        <v>1744638</v>
      </c>
      <c r="S185" s="28">
        <v>5763777</v>
      </c>
      <c r="T185" s="28">
        <v>7249352</v>
      </c>
      <c r="U185" s="28">
        <v>6002301</v>
      </c>
    </row>
    <row r="186" spans="1:21" s="38" customFormat="1" ht="23.25" customHeight="1" x14ac:dyDescent="0.2">
      <c r="A186" s="25"/>
      <c r="B186" s="26"/>
      <c r="C186" s="52"/>
      <c r="D186" s="114" t="s">
        <v>20</v>
      </c>
      <c r="E186" s="114"/>
      <c r="F186" s="114"/>
      <c r="G186" s="36"/>
      <c r="H186" s="39"/>
      <c r="I186" s="28">
        <f t="shared" si="48"/>
        <v>24728091</v>
      </c>
      <c r="J186" s="28">
        <v>3380773</v>
      </c>
      <c r="K186" s="28">
        <v>2086668</v>
      </c>
      <c r="L186" s="28">
        <v>1358074</v>
      </c>
      <c r="M186" s="28">
        <v>1831502</v>
      </c>
      <c r="N186" s="28">
        <v>3124020</v>
      </c>
      <c r="O186" s="28">
        <v>1013378</v>
      </c>
      <c r="P186" s="28">
        <v>1418896</v>
      </c>
      <c r="Q186" s="28">
        <v>1308269</v>
      </c>
      <c r="R186" s="28">
        <v>2121719</v>
      </c>
      <c r="S186" s="28">
        <v>2034907</v>
      </c>
      <c r="T186" s="28">
        <v>3285426</v>
      </c>
      <c r="U186" s="28">
        <v>1764459</v>
      </c>
    </row>
    <row r="187" spans="1:21" s="38" customFormat="1" ht="32.25" customHeight="1" x14ac:dyDescent="0.2">
      <c r="A187" s="25"/>
      <c r="B187" s="26"/>
      <c r="C187" s="52"/>
      <c r="D187" s="114" t="s">
        <v>21</v>
      </c>
      <c r="E187" s="114"/>
      <c r="F187" s="114"/>
      <c r="G187" s="36"/>
      <c r="H187" s="39"/>
      <c r="I187" s="28">
        <f t="shared" si="48"/>
        <v>32906445</v>
      </c>
      <c r="J187" s="28">
        <v>2893908</v>
      </c>
      <c r="K187" s="28">
        <v>2171548</v>
      </c>
      <c r="L187" s="28">
        <v>3009909</v>
      </c>
      <c r="M187" s="28">
        <v>3440483</v>
      </c>
      <c r="N187" s="28">
        <v>3143209</v>
      </c>
      <c r="O187" s="28">
        <v>2340224</v>
      </c>
      <c r="P187" s="28">
        <v>2536178</v>
      </c>
      <c r="Q187" s="28">
        <v>3287954</v>
      </c>
      <c r="R187" s="28">
        <v>3165436</v>
      </c>
      <c r="S187" s="28">
        <v>1968243</v>
      </c>
      <c r="T187" s="28">
        <v>2445393</v>
      </c>
      <c r="U187" s="28">
        <v>2503960</v>
      </c>
    </row>
    <row r="188" spans="1:21" s="38" customFormat="1" ht="23.25" customHeight="1" x14ac:dyDescent="0.2">
      <c r="A188" s="25"/>
      <c r="B188" s="26"/>
      <c r="C188" s="52"/>
      <c r="D188" s="114" t="s">
        <v>22</v>
      </c>
      <c r="E188" s="114"/>
      <c r="F188" s="114"/>
      <c r="G188" s="36"/>
      <c r="H188" s="39"/>
      <c r="I188" s="28">
        <f t="shared" si="48"/>
        <v>467285498</v>
      </c>
      <c r="J188" s="28">
        <v>37839427</v>
      </c>
      <c r="K188" s="28">
        <v>40652080</v>
      </c>
      <c r="L188" s="28">
        <v>42708729</v>
      </c>
      <c r="M188" s="28">
        <v>37887971</v>
      </c>
      <c r="N188" s="28">
        <v>41555857</v>
      </c>
      <c r="O188" s="28">
        <v>42494794</v>
      </c>
      <c r="P188" s="28">
        <v>41440492</v>
      </c>
      <c r="Q188" s="28">
        <v>38611312</v>
      </c>
      <c r="R188" s="28">
        <v>40410210</v>
      </c>
      <c r="S188" s="28">
        <v>34594195</v>
      </c>
      <c r="T188" s="28">
        <v>33585351</v>
      </c>
      <c r="U188" s="28">
        <v>35505080</v>
      </c>
    </row>
    <row r="189" spans="1:21" s="38" customFormat="1" ht="23.25" customHeight="1" x14ac:dyDescent="0.2">
      <c r="A189" s="25"/>
      <c r="B189" s="26"/>
      <c r="C189" s="52"/>
      <c r="D189" s="114" t="s">
        <v>23</v>
      </c>
      <c r="E189" s="114"/>
      <c r="F189" s="114"/>
      <c r="G189" s="36"/>
      <c r="H189" s="39"/>
      <c r="I189" s="28">
        <f t="shared" si="48"/>
        <v>34653908</v>
      </c>
      <c r="J189" s="28">
        <v>1897485</v>
      </c>
      <c r="K189" s="28">
        <v>4086379</v>
      </c>
      <c r="L189" s="28">
        <v>979018</v>
      </c>
      <c r="M189" s="28">
        <v>2407486</v>
      </c>
      <c r="N189" s="28">
        <v>2198158</v>
      </c>
      <c r="O189" s="28">
        <v>4642914</v>
      </c>
      <c r="P189" s="28">
        <v>4642914</v>
      </c>
      <c r="Q189" s="28">
        <v>4564563</v>
      </c>
      <c r="R189" s="28">
        <v>1910402</v>
      </c>
      <c r="S189" s="28">
        <v>2256316</v>
      </c>
      <c r="T189" s="28">
        <v>2370072</v>
      </c>
      <c r="U189" s="28">
        <v>2698201</v>
      </c>
    </row>
    <row r="190" spans="1:21" s="38" customFormat="1" ht="23.25" customHeight="1" x14ac:dyDescent="0.2">
      <c r="A190" s="25"/>
      <c r="B190" s="26"/>
      <c r="C190" s="52"/>
      <c r="D190" s="114" t="s">
        <v>24</v>
      </c>
      <c r="E190" s="114"/>
      <c r="F190" s="114"/>
      <c r="G190" s="36"/>
      <c r="H190" s="39"/>
      <c r="I190" s="28">
        <f t="shared" si="48"/>
        <v>31419233</v>
      </c>
      <c r="J190" s="28">
        <v>2618264</v>
      </c>
      <c r="K190" s="28">
        <v>2618268</v>
      </c>
      <c r="L190" s="28">
        <v>2618268</v>
      </c>
      <c r="M190" s="28">
        <v>2618268</v>
      </c>
      <c r="N190" s="28">
        <v>2618268</v>
      </c>
      <c r="O190" s="28">
        <v>2618268</v>
      </c>
      <c r="P190" s="28">
        <v>2618268</v>
      </c>
      <c r="Q190" s="28">
        <v>2618268</v>
      </c>
      <c r="R190" s="28">
        <v>2618268</v>
      </c>
      <c r="S190" s="28">
        <v>2618263</v>
      </c>
      <c r="T190" s="28">
        <v>2618263</v>
      </c>
      <c r="U190" s="28">
        <v>2618299</v>
      </c>
    </row>
    <row r="191" spans="1:21" s="38" customFormat="1" ht="36.75" customHeight="1" x14ac:dyDescent="0.2">
      <c r="A191" s="25"/>
      <c r="B191" s="26"/>
      <c r="C191" s="52"/>
      <c r="D191" s="114" t="s">
        <v>25</v>
      </c>
      <c r="E191" s="114"/>
      <c r="F191" s="114"/>
      <c r="G191" s="36"/>
      <c r="H191" s="39"/>
      <c r="I191" s="28">
        <f t="shared" si="48"/>
        <v>10028483</v>
      </c>
      <c r="J191" s="28">
        <v>1184279</v>
      </c>
      <c r="K191" s="28">
        <v>771559</v>
      </c>
      <c r="L191" s="28">
        <v>918024</v>
      </c>
      <c r="M191" s="28">
        <v>682210</v>
      </c>
      <c r="N191" s="28">
        <v>855154</v>
      </c>
      <c r="O191" s="28">
        <v>804103</v>
      </c>
      <c r="P191" s="28">
        <v>1031426</v>
      </c>
      <c r="Q191" s="28">
        <v>664005</v>
      </c>
      <c r="R191" s="28">
        <v>944529</v>
      </c>
      <c r="S191" s="28">
        <v>642226</v>
      </c>
      <c r="T191" s="28">
        <v>820111</v>
      </c>
      <c r="U191" s="28">
        <v>710857</v>
      </c>
    </row>
    <row r="192" spans="1:21" s="38" customFormat="1" ht="23.25" customHeight="1" x14ac:dyDescent="0.2">
      <c r="A192" s="25"/>
      <c r="B192" s="26"/>
      <c r="C192" s="52"/>
      <c r="D192" s="114" t="s">
        <v>26</v>
      </c>
      <c r="E192" s="114"/>
      <c r="F192" s="114"/>
      <c r="G192" s="36"/>
      <c r="H192" s="39"/>
      <c r="I192" s="28">
        <f t="shared" si="48"/>
        <v>0</v>
      </c>
      <c r="J192" s="28">
        <v>0</v>
      </c>
      <c r="K192" s="28">
        <v>0</v>
      </c>
      <c r="L192" s="28">
        <v>0</v>
      </c>
      <c r="M192" s="28">
        <v>0</v>
      </c>
      <c r="N192" s="28">
        <v>0</v>
      </c>
      <c r="O192" s="28">
        <v>0</v>
      </c>
      <c r="P192" s="28">
        <v>0</v>
      </c>
      <c r="Q192" s="28">
        <v>0</v>
      </c>
      <c r="R192" s="28">
        <v>0</v>
      </c>
      <c r="S192" s="28">
        <v>0</v>
      </c>
      <c r="T192" s="28">
        <v>0</v>
      </c>
      <c r="U192" s="28">
        <v>0</v>
      </c>
    </row>
    <row r="193" spans="1:21" s="38" customFormat="1" ht="23.25" customHeight="1" x14ac:dyDescent="0.2">
      <c r="A193" s="25"/>
      <c r="B193" s="26"/>
      <c r="C193" s="52"/>
      <c r="D193" s="114" t="s">
        <v>27</v>
      </c>
      <c r="E193" s="114"/>
      <c r="F193" s="114"/>
      <c r="G193" s="36"/>
      <c r="H193" s="39"/>
      <c r="I193" s="28">
        <f t="shared" si="48"/>
        <v>108845</v>
      </c>
      <c r="J193" s="28">
        <v>12033</v>
      </c>
      <c r="K193" s="28">
        <v>20151</v>
      </c>
      <c r="L193" s="28">
        <v>24441</v>
      </c>
      <c r="M193" s="28">
        <v>16710</v>
      </c>
      <c r="N193" s="28">
        <v>8973</v>
      </c>
      <c r="O193" s="28">
        <v>5461</v>
      </c>
      <c r="P193" s="28">
        <v>5360</v>
      </c>
      <c r="Q193" s="28">
        <v>6829</v>
      </c>
      <c r="R193" s="28">
        <v>8887</v>
      </c>
      <c r="S193" s="28">
        <v>0</v>
      </c>
      <c r="T193" s="28">
        <v>0</v>
      </c>
      <c r="U193" s="28">
        <v>0</v>
      </c>
    </row>
    <row r="194" spans="1:21" s="38" customFormat="1" ht="38.25" customHeight="1" x14ac:dyDescent="0.2">
      <c r="A194" s="25"/>
      <c r="B194" s="26"/>
      <c r="C194" s="52"/>
      <c r="D194" s="114" t="s">
        <v>28</v>
      </c>
      <c r="E194" s="114"/>
      <c r="F194" s="114"/>
      <c r="G194" s="36"/>
      <c r="H194" s="39"/>
      <c r="I194" s="28">
        <f t="shared" si="48"/>
        <v>0</v>
      </c>
      <c r="J194" s="28">
        <v>0</v>
      </c>
      <c r="K194" s="28">
        <v>0</v>
      </c>
      <c r="L194" s="28">
        <v>0</v>
      </c>
      <c r="M194" s="28">
        <v>0</v>
      </c>
      <c r="N194" s="28">
        <v>0</v>
      </c>
      <c r="O194" s="28">
        <v>0</v>
      </c>
      <c r="P194" s="28">
        <v>0</v>
      </c>
      <c r="Q194" s="28">
        <v>0</v>
      </c>
      <c r="R194" s="28">
        <v>0</v>
      </c>
      <c r="S194" s="28">
        <v>0</v>
      </c>
      <c r="T194" s="28">
        <v>0</v>
      </c>
      <c r="U194" s="28">
        <v>0</v>
      </c>
    </row>
    <row r="195" spans="1:21" s="38" customFormat="1" ht="23.25" customHeight="1" x14ac:dyDescent="0.25">
      <c r="A195" s="101"/>
      <c r="B195" s="102"/>
      <c r="C195" s="127" t="s">
        <v>185</v>
      </c>
      <c r="D195" s="127"/>
      <c r="E195" s="127"/>
      <c r="F195" s="127"/>
      <c r="G195" s="36"/>
      <c r="H195" s="39"/>
      <c r="I195" s="23">
        <f t="shared" ref="I195:U195" si="55">I196+I197</f>
        <v>3365158</v>
      </c>
      <c r="J195" s="23">
        <f t="shared" si="55"/>
        <v>280428</v>
      </c>
      <c r="K195" s="23">
        <f t="shared" si="55"/>
        <v>280430</v>
      </c>
      <c r="L195" s="23">
        <f t="shared" si="55"/>
        <v>280430</v>
      </c>
      <c r="M195" s="23">
        <f t="shared" si="55"/>
        <v>280430</v>
      </c>
      <c r="N195" s="23">
        <f t="shared" si="55"/>
        <v>280430</v>
      </c>
      <c r="O195" s="23">
        <f t="shared" si="55"/>
        <v>280430</v>
      </c>
      <c r="P195" s="23">
        <f t="shared" si="55"/>
        <v>280430</v>
      </c>
      <c r="Q195" s="23">
        <f t="shared" si="55"/>
        <v>280430</v>
      </c>
      <c r="R195" s="23">
        <f t="shared" si="55"/>
        <v>280430</v>
      </c>
      <c r="S195" s="23">
        <f t="shared" si="55"/>
        <v>280430</v>
      </c>
      <c r="T195" s="23">
        <f t="shared" si="55"/>
        <v>280430</v>
      </c>
      <c r="U195" s="23">
        <f t="shared" si="55"/>
        <v>280430</v>
      </c>
    </row>
    <row r="196" spans="1:21" s="38" customFormat="1" ht="23.25" customHeight="1" x14ac:dyDescent="0.2">
      <c r="A196" s="101"/>
      <c r="B196" s="102"/>
      <c r="C196" s="52"/>
      <c r="D196" s="114" t="s">
        <v>186</v>
      </c>
      <c r="E196" s="114"/>
      <c r="F196" s="114"/>
      <c r="G196" s="92"/>
      <c r="H196" s="39"/>
      <c r="I196" s="29">
        <f t="shared" si="48"/>
        <v>3365158</v>
      </c>
      <c r="J196" s="28">
        <v>280428</v>
      </c>
      <c r="K196" s="28">
        <v>280430</v>
      </c>
      <c r="L196" s="28">
        <v>280430</v>
      </c>
      <c r="M196" s="28">
        <v>280430</v>
      </c>
      <c r="N196" s="28">
        <v>280430</v>
      </c>
      <c r="O196" s="28">
        <v>280430</v>
      </c>
      <c r="P196" s="28">
        <v>280430</v>
      </c>
      <c r="Q196" s="28">
        <v>280430</v>
      </c>
      <c r="R196" s="28">
        <v>280430</v>
      </c>
      <c r="S196" s="28">
        <v>280430</v>
      </c>
      <c r="T196" s="28">
        <v>280430</v>
      </c>
      <c r="U196" s="28">
        <v>280430</v>
      </c>
    </row>
    <row r="197" spans="1:21" s="38" customFormat="1" ht="30" customHeight="1" x14ac:dyDescent="0.2">
      <c r="A197" s="101"/>
      <c r="B197" s="102"/>
      <c r="C197" s="52"/>
      <c r="D197" s="114" t="s">
        <v>187</v>
      </c>
      <c r="E197" s="114"/>
      <c r="F197" s="114"/>
      <c r="G197" s="92"/>
      <c r="H197" s="39"/>
      <c r="I197" s="28">
        <f t="shared" si="48"/>
        <v>0</v>
      </c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3"/>
      <c r="U197" s="28"/>
    </row>
    <row r="198" spans="1:21" s="38" customFormat="1" ht="39" customHeight="1" x14ac:dyDescent="0.25">
      <c r="A198" s="103"/>
      <c r="B198" s="134" t="s">
        <v>188</v>
      </c>
      <c r="C198" s="134"/>
      <c r="D198" s="134"/>
      <c r="E198" s="134"/>
      <c r="F198" s="134"/>
      <c r="G198" s="36"/>
      <c r="H198" s="39"/>
      <c r="I198" s="23">
        <f t="shared" ref="I198:U198" si="56">SUM(I199:I202)</f>
        <v>2251737454</v>
      </c>
      <c r="J198" s="23">
        <f t="shared" si="56"/>
        <v>310275656</v>
      </c>
      <c r="K198" s="23">
        <f t="shared" si="56"/>
        <v>105402924</v>
      </c>
      <c r="L198" s="23">
        <f t="shared" si="56"/>
        <v>142839007</v>
      </c>
      <c r="M198" s="23">
        <f t="shared" si="56"/>
        <v>369916894</v>
      </c>
      <c r="N198" s="23">
        <f t="shared" si="56"/>
        <v>170679389</v>
      </c>
      <c r="O198" s="23">
        <f t="shared" si="56"/>
        <v>182797216</v>
      </c>
      <c r="P198" s="23">
        <f t="shared" si="56"/>
        <v>190005527</v>
      </c>
      <c r="Q198" s="23">
        <f t="shared" si="56"/>
        <v>160096543</v>
      </c>
      <c r="R198" s="23">
        <f t="shared" si="56"/>
        <v>147422303</v>
      </c>
      <c r="S198" s="23">
        <f t="shared" si="56"/>
        <v>125320937</v>
      </c>
      <c r="T198" s="23">
        <f t="shared" si="56"/>
        <v>157763530</v>
      </c>
      <c r="U198" s="23">
        <f t="shared" si="56"/>
        <v>189217528</v>
      </c>
    </row>
    <row r="199" spans="1:21" s="15" customFormat="1" ht="23.25" customHeight="1" x14ac:dyDescent="0.2">
      <c r="A199" s="104"/>
      <c r="B199" s="102"/>
      <c r="C199" s="134" t="s">
        <v>189</v>
      </c>
      <c r="D199" s="134"/>
      <c r="E199" s="134"/>
      <c r="F199" s="134"/>
      <c r="G199" s="27"/>
      <c r="H199" s="39"/>
      <c r="I199" s="28">
        <f t="shared" si="48"/>
        <v>0</v>
      </c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3"/>
      <c r="U199" s="28"/>
    </row>
    <row r="200" spans="1:21" ht="23.25" customHeight="1" x14ac:dyDescent="0.2">
      <c r="A200" s="25"/>
      <c r="B200" s="26"/>
      <c r="C200" s="134" t="s">
        <v>190</v>
      </c>
      <c r="D200" s="134"/>
      <c r="E200" s="134"/>
      <c r="F200" s="134"/>
      <c r="G200" s="27"/>
      <c r="I200" s="28">
        <f t="shared" si="48"/>
        <v>2251737454</v>
      </c>
      <c r="J200" s="28">
        <v>310275656</v>
      </c>
      <c r="K200" s="28">
        <v>105402924</v>
      </c>
      <c r="L200" s="28">
        <v>142839007</v>
      </c>
      <c r="M200" s="28">
        <v>369916894</v>
      </c>
      <c r="N200" s="28">
        <v>170679389</v>
      </c>
      <c r="O200" s="28">
        <v>182797216</v>
      </c>
      <c r="P200" s="28">
        <v>190005527</v>
      </c>
      <c r="Q200" s="28">
        <v>160096543</v>
      </c>
      <c r="R200" s="28">
        <v>147422303</v>
      </c>
      <c r="S200" s="28">
        <v>125320937</v>
      </c>
      <c r="T200" s="28">
        <v>157763530</v>
      </c>
      <c r="U200" s="28">
        <v>189217528</v>
      </c>
    </row>
    <row r="201" spans="1:21" ht="18.75" customHeight="1" x14ac:dyDescent="0.2">
      <c r="A201" s="25"/>
      <c r="B201" s="26"/>
      <c r="C201" s="134" t="s">
        <v>191</v>
      </c>
      <c r="D201" s="134"/>
      <c r="E201" s="134"/>
      <c r="F201" s="134"/>
      <c r="G201" s="27"/>
      <c r="I201" s="28">
        <f t="shared" si="48"/>
        <v>0</v>
      </c>
      <c r="J201" s="28">
        <v>0</v>
      </c>
      <c r="K201" s="28">
        <v>0</v>
      </c>
      <c r="L201" s="28">
        <v>0</v>
      </c>
      <c r="M201" s="28">
        <v>0</v>
      </c>
      <c r="N201" s="28">
        <v>0</v>
      </c>
      <c r="O201" s="28">
        <v>0</v>
      </c>
      <c r="P201" s="28">
        <v>0</v>
      </c>
      <c r="Q201" s="28">
        <v>0</v>
      </c>
      <c r="R201" s="28">
        <v>0</v>
      </c>
      <c r="S201" s="28">
        <v>0</v>
      </c>
      <c r="T201" s="28">
        <v>0</v>
      </c>
      <c r="U201" s="28">
        <v>0</v>
      </c>
    </row>
    <row r="202" spans="1:21" ht="39.75" customHeight="1" x14ac:dyDescent="0.2">
      <c r="A202" s="25"/>
      <c r="B202" s="26"/>
      <c r="C202" s="140" t="s">
        <v>192</v>
      </c>
      <c r="D202" s="140"/>
      <c r="E202" s="140"/>
      <c r="F202" s="140"/>
      <c r="G202" s="27"/>
      <c r="I202" s="28">
        <f t="shared" si="48"/>
        <v>0</v>
      </c>
      <c r="J202" s="28">
        <v>0</v>
      </c>
      <c r="K202" s="28">
        <v>0</v>
      </c>
      <c r="L202" s="28">
        <v>0</v>
      </c>
      <c r="M202" s="28">
        <v>0</v>
      </c>
      <c r="N202" s="28">
        <v>0</v>
      </c>
      <c r="O202" s="28">
        <v>0</v>
      </c>
      <c r="P202" s="28">
        <v>0</v>
      </c>
      <c r="Q202" s="28">
        <v>0</v>
      </c>
      <c r="R202" s="28">
        <v>0</v>
      </c>
      <c r="S202" s="28">
        <v>0</v>
      </c>
      <c r="T202" s="28">
        <v>0</v>
      </c>
      <c r="U202" s="28">
        <v>0</v>
      </c>
    </row>
    <row r="203" spans="1:21" ht="27" customHeight="1" x14ac:dyDescent="0.2">
      <c r="H203" s="8"/>
    </row>
    <row r="204" spans="1:21" s="105" customFormat="1" ht="18.75" customHeight="1" x14ac:dyDescent="0.25">
      <c r="A204" s="138" t="s">
        <v>193</v>
      </c>
      <c r="B204" s="139"/>
      <c r="C204" s="139"/>
      <c r="D204" s="139"/>
      <c r="E204" s="139"/>
      <c r="F204" s="139"/>
      <c r="G204" s="27"/>
      <c r="H204" s="15"/>
      <c r="I204" s="31">
        <f>SUM(I205:I207)</f>
        <v>1</v>
      </c>
      <c r="J204" s="31">
        <f t="shared" ref="J204:U204" si="57">SUM(J205:J207)</f>
        <v>0</v>
      </c>
      <c r="K204" s="31">
        <f t="shared" si="57"/>
        <v>0</v>
      </c>
      <c r="L204" s="31">
        <f t="shared" si="57"/>
        <v>0</v>
      </c>
      <c r="M204" s="31">
        <f t="shared" si="57"/>
        <v>0</v>
      </c>
      <c r="N204" s="31">
        <f t="shared" si="57"/>
        <v>0</v>
      </c>
      <c r="O204" s="31">
        <f t="shared" si="57"/>
        <v>0</v>
      </c>
      <c r="P204" s="31">
        <f t="shared" si="57"/>
        <v>0</v>
      </c>
      <c r="Q204" s="31">
        <f t="shared" si="57"/>
        <v>0</v>
      </c>
      <c r="R204" s="31">
        <f t="shared" si="57"/>
        <v>0</v>
      </c>
      <c r="S204" s="31">
        <f t="shared" si="57"/>
        <v>0</v>
      </c>
      <c r="T204" s="31">
        <f t="shared" si="57"/>
        <v>0</v>
      </c>
      <c r="U204" s="31">
        <f t="shared" si="57"/>
        <v>1</v>
      </c>
    </row>
    <row r="205" spans="1:21" s="105" customFormat="1" ht="18.75" customHeight="1" x14ac:dyDescent="0.2">
      <c r="A205" s="106"/>
      <c r="B205" s="107" t="s">
        <v>194</v>
      </c>
      <c r="C205" s="107"/>
      <c r="D205" s="107"/>
      <c r="E205" s="107"/>
      <c r="F205" s="107"/>
      <c r="G205" s="27"/>
      <c r="H205" s="15"/>
      <c r="I205" s="28">
        <f t="shared" ref="I205:I209" si="58">SUM(J205:U205)</f>
        <v>0</v>
      </c>
      <c r="J205" s="28">
        <v>0</v>
      </c>
      <c r="K205" s="28">
        <v>0</v>
      </c>
      <c r="L205" s="28">
        <v>0</v>
      </c>
      <c r="M205" s="28">
        <v>0</v>
      </c>
      <c r="N205" s="28">
        <v>0</v>
      </c>
      <c r="O205" s="28">
        <v>0</v>
      </c>
      <c r="P205" s="28">
        <v>0</v>
      </c>
      <c r="Q205" s="28">
        <v>0</v>
      </c>
      <c r="R205" s="28">
        <v>0</v>
      </c>
      <c r="S205" s="28">
        <v>0</v>
      </c>
      <c r="T205" s="28">
        <v>0</v>
      </c>
      <c r="U205" s="28">
        <v>0</v>
      </c>
    </row>
    <row r="206" spans="1:21" s="105" customFormat="1" ht="18.75" customHeight="1" x14ac:dyDescent="0.2">
      <c r="A206" s="106"/>
      <c r="B206" s="107"/>
      <c r="C206" s="107"/>
      <c r="D206" s="114" t="s">
        <v>195</v>
      </c>
      <c r="E206" s="114"/>
      <c r="F206" s="114"/>
      <c r="G206" s="27"/>
      <c r="H206" s="15"/>
      <c r="I206" s="28">
        <f t="shared" si="58"/>
        <v>1</v>
      </c>
      <c r="J206" s="28">
        <v>0</v>
      </c>
      <c r="K206" s="28">
        <v>0</v>
      </c>
      <c r="L206" s="28">
        <v>0</v>
      </c>
      <c r="M206" s="28">
        <v>0</v>
      </c>
      <c r="N206" s="28">
        <v>0</v>
      </c>
      <c r="O206" s="28">
        <v>0</v>
      </c>
      <c r="P206" s="28">
        <v>0</v>
      </c>
      <c r="Q206" s="28">
        <v>0</v>
      </c>
      <c r="R206" s="28">
        <v>0</v>
      </c>
      <c r="S206" s="28">
        <v>0</v>
      </c>
      <c r="T206" s="28">
        <v>0</v>
      </c>
      <c r="U206" s="28">
        <v>1</v>
      </c>
    </row>
    <row r="207" spans="1:21" s="105" customFormat="1" ht="18.75" customHeight="1" x14ac:dyDescent="0.2">
      <c r="A207" s="106"/>
      <c r="B207" s="107" t="s">
        <v>196</v>
      </c>
      <c r="C207" s="107"/>
      <c r="D207" s="107"/>
      <c r="E207" s="107"/>
      <c r="F207" s="107"/>
      <c r="G207" s="27"/>
      <c r="H207" s="15"/>
      <c r="I207" s="28">
        <f t="shared" si="58"/>
        <v>0</v>
      </c>
      <c r="J207" s="28">
        <v>0</v>
      </c>
      <c r="K207" s="28">
        <v>0</v>
      </c>
      <c r="L207" s="28">
        <v>0</v>
      </c>
      <c r="M207" s="28">
        <v>0</v>
      </c>
      <c r="N207" s="28">
        <v>0</v>
      </c>
      <c r="O207" s="28">
        <v>0</v>
      </c>
      <c r="P207" s="28">
        <v>0</v>
      </c>
      <c r="Q207" s="28">
        <v>0</v>
      </c>
      <c r="R207" s="28">
        <v>0</v>
      </c>
      <c r="S207" s="28">
        <v>0</v>
      </c>
      <c r="T207" s="28">
        <v>0</v>
      </c>
      <c r="U207" s="28">
        <v>0</v>
      </c>
    </row>
    <row r="208" spans="1:21" s="105" customFormat="1" ht="18.75" customHeight="1" x14ac:dyDescent="0.2"/>
    <row r="209" spans="1:21" s="110" customFormat="1" ht="18.75" customHeight="1" x14ac:dyDescent="0.25">
      <c r="A209" s="106" t="s">
        <v>197</v>
      </c>
      <c r="B209" s="107"/>
      <c r="C209" s="107"/>
      <c r="D209" s="107"/>
      <c r="E209" s="107"/>
      <c r="F209" s="107"/>
      <c r="G209" s="108"/>
      <c r="H209" s="109"/>
      <c r="I209" s="31">
        <f t="shared" si="58"/>
        <v>307406000</v>
      </c>
      <c r="J209" s="31"/>
      <c r="K209" s="40">
        <v>0</v>
      </c>
      <c r="L209" s="40">
        <v>0</v>
      </c>
      <c r="M209" s="31">
        <v>307406000</v>
      </c>
      <c r="N209" s="40">
        <v>0</v>
      </c>
      <c r="O209" s="40">
        <v>0</v>
      </c>
      <c r="P209" s="40">
        <v>0</v>
      </c>
      <c r="Q209" s="40">
        <v>0</v>
      </c>
      <c r="R209" s="40">
        <v>0</v>
      </c>
      <c r="S209" s="40">
        <v>0</v>
      </c>
      <c r="T209" s="40">
        <v>0</v>
      </c>
      <c r="U209" s="40">
        <v>0</v>
      </c>
    </row>
    <row r="210" spans="1:21" s="105" customFormat="1" ht="18.75" customHeight="1" x14ac:dyDescent="0.2"/>
    <row r="212" spans="1:21" s="105" customFormat="1" ht="18.75" customHeight="1" x14ac:dyDescent="0.25">
      <c r="D212" s="8"/>
      <c r="E212" s="8"/>
      <c r="F212" s="8"/>
      <c r="H212" s="111"/>
      <c r="U212" s="112"/>
    </row>
  </sheetData>
  <mergeCells count="152">
    <mergeCell ref="A204:F204"/>
    <mergeCell ref="D206:F206"/>
    <mergeCell ref="D197:F197"/>
    <mergeCell ref="B198:F198"/>
    <mergeCell ref="C199:F199"/>
    <mergeCell ref="C200:F200"/>
    <mergeCell ref="C201:F201"/>
    <mergeCell ref="C202:F202"/>
    <mergeCell ref="D191:F191"/>
    <mergeCell ref="D192:F192"/>
    <mergeCell ref="D193:F193"/>
    <mergeCell ref="D194:F194"/>
    <mergeCell ref="C195:F195"/>
    <mergeCell ref="D196:F196"/>
    <mergeCell ref="D185:F185"/>
    <mergeCell ref="D186:F186"/>
    <mergeCell ref="D187:F187"/>
    <mergeCell ref="D188:F188"/>
    <mergeCell ref="D189:F189"/>
    <mergeCell ref="D190:F190"/>
    <mergeCell ref="D179:F179"/>
    <mergeCell ref="D180:F180"/>
    <mergeCell ref="C181:F181"/>
    <mergeCell ref="D182:F182"/>
    <mergeCell ref="C183:F183"/>
    <mergeCell ref="D184:F184"/>
    <mergeCell ref="D167:F167"/>
    <mergeCell ref="D168:F168"/>
    <mergeCell ref="D169:F169"/>
    <mergeCell ref="D172:F172"/>
    <mergeCell ref="D173:F173"/>
    <mergeCell ref="D178:F178"/>
    <mergeCell ref="D161:F161"/>
    <mergeCell ref="D162:F162"/>
    <mergeCell ref="D163:F163"/>
    <mergeCell ref="D164:F164"/>
    <mergeCell ref="D165:F165"/>
    <mergeCell ref="C166:F166"/>
    <mergeCell ref="B152:F152"/>
    <mergeCell ref="C153:F153"/>
    <mergeCell ref="A155:F155"/>
    <mergeCell ref="B157:G157"/>
    <mergeCell ref="C159:F159"/>
    <mergeCell ref="D160:F160"/>
    <mergeCell ref="D145:F145"/>
    <mergeCell ref="D146:F146"/>
    <mergeCell ref="D147:F147"/>
    <mergeCell ref="C148:F148"/>
    <mergeCell ref="C149:F149"/>
    <mergeCell ref="C150:F150"/>
    <mergeCell ref="C137:F137"/>
    <mergeCell ref="B139:F139"/>
    <mergeCell ref="C140:F140"/>
    <mergeCell ref="B142:F142"/>
    <mergeCell ref="C143:F143"/>
    <mergeCell ref="D144:F144"/>
    <mergeCell ref="D114:F114"/>
    <mergeCell ref="E115:F115"/>
    <mergeCell ref="D119:F119"/>
    <mergeCell ref="D124:F124"/>
    <mergeCell ref="C135:F135"/>
    <mergeCell ref="C136:F136"/>
    <mergeCell ref="E107:F107"/>
    <mergeCell ref="E108:F108"/>
    <mergeCell ref="E109:F109"/>
    <mergeCell ref="E110:F110"/>
    <mergeCell ref="C111:F111"/>
    <mergeCell ref="D112:F112"/>
    <mergeCell ref="D101:F101"/>
    <mergeCell ref="E102:F102"/>
    <mergeCell ref="D103:F103"/>
    <mergeCell ref="E104:F104"/>
    <mergeCell ref="D105:F105"/>
    <mergeCell ref="E106:F106"/>
    <mergeCell ref="D95:F95"/>
    <mergeCell ref="E96:F96"/>
    <mergeCell ref="E97:F97"/>
    <mergeCell ref="D98:F98"/>
    <mergeCell ref="E99:F99"/>
    <mergeCell ref="E100:F100"/>
    <mergeCell ref="D89:F89"/>
    <mergeCell ref="E90:F90"/>
    <mergeCell ref="E91:F91"/>
    <mergeCell ref="D92:F92"/>
    <mergeCell ref="E93:G93"/>
    <mergeCell ref="E94:F94"/>
    <mergeCell ref="E79:F79"/>
    <mergeCell ref="D80:F80"/>
    <mergeCell ref="D85:F85"/>
    <mergeCell ref="E86:F86"/>
    <mergeCell ref="D87:F87"/>
    <mergeCell ref="E88:F88"/>
    <mergeCell ref="D71:F71"/>
    <mergeCell ref="E72:F72"/>
    <mergeCell ref="E73:F73"/>
    <mergeCell ref="E74:F74"/>
    <mergeCell ref="D77:F77"/>
    <mergeCell ref="E78:F78"/>
    <mergeCell ref="E65:F65"/>
    <mergeCell ref="E66:F66"/>
    <mergeCell ref="E67:F67"/>
    <mergeCell ref="D68:F68"/>
    <mergeCell ref="E69:F69"/>
    <mergeCell ref="E70:F70"/>
    <mergeCell ref="E57:F57"/>
    <mergeCell ref="D60:F60"/>
    <mergeCell ref="E61:F61"/>
    <mergeCell ref="E62:F62"/>
    <mergeCell ref="D63:F63"/>
    <mergeCell ref="E64:F64"/>
    <mergeCell ref="E51:F51"/>
    <mergeCell ref="D52:F52"/>
    <mergeCell ref="E53:F53"/>
    <mergeCell ref="E54:F54"/>
    <mergeCell ref="C55:F55"/>
    <mergeCell ref="D56:F56"/>
    <mergeCell ref="E45:F45"/>
    <mergeCell ref="E46:F46"/>
    <mergeCell ref="E47:F47"/>
    <mergeCell ref="D48:F48"/>
    <mergeCell ref="E49:F49"/>
    <mergeCell ref="E50:F50"/>
    <mergeCell ref="B38:F38"/>
    <mergeCell ref="C39:F39"/>
    <mergeCell ref="B41:F41"/>
    <mergeCell ref="C42:F42"/>
    <mergeCell ref="D43:F43"/>
    <mergeCell ref="E44:F44"/>
    <mergeCell ref="C30:F30"/>
    <mergeCell ref="C31:F31"/>
    <mergeCell ref="D32:F32"/>
    <mergeCell ref="C33:F33"/>
    <mergeCell ref="B35:F35"/>
    <mergeCell ref="C36:F36"/>
    <mergeCell ref="D27:F27"/>
    <mergeCell ref="C28:F28"/>
    <mergeCell ref="D29:F29"/>
    <mergeCell ref="C18:F18"/>
    <mergeCell ref="D19:F19"/>
    <mergeCell ref="D20:F20"/>
    <mergeCell ref="D21:F21"/>
    <mergeCell ref="D22:F22"/>
    <mergeCell ref="C23:F23"/>
    <mergeCell ref="A2:K2"/>
    <mergeCell ref="B7:K7"/>
    <mergeCell ref="A11:G11"/>
    <mergeCell ref="A13:G13"/>
    <mergeCell ref="A15:F15"/>
    <mergeCell ref="B17:F17"/>
    <mergeCell ref="D24:F24"/>
    <mergeCell ref="C25:F25"/>
    <mergeCell ref="D26:F26"/>
  </mergeCells>
  <printOptions horizontalCentered="1"/>
  <pageMargins left="0.70866141732283472" right="0.31496062992125984" top="0.78740157480314965" bottom="0.78740157480314965" header="0.31496062992125984" footer="0.31496062992125984"/>
  <pageSetup paperSize="5" scale="39" orientation="landscape" r:id="rId1"/>
  <headerFooter>
    <oddFooter>Página &amp;P</oddFooter>
  </headerFooter>
  <rowBreaks count="5" manualBreakCount="5">
    <brk id="51" max="20" man="1"/>
    <brk id="91" max="20" man="1"/>
    <brk id="134" max="20" man="1"/>
    <brk id="165" max="20" man="1"/>
    <brk id="209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4</vt:lpstr>
      <vt:lpstr>'anexo 4'!Área_de_impresión</vt:lpstr>
      <vt:lpstr>'anexo 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lorena_rojasrivera@hotmail.com</dc:creator>
  <cp:lastModifiedBy>lorena_rojasrivera@hotmail.com</cp:lastModifiedBy>
  <cp:lastPrinted>2018-11-16T02:34:00Z</cp:lastPrinted>
  <dcterms:created xsi:type="dcterms:W3CDTF">2017-11-15T04:02:52Z</dcterms:created>
  <dcterms:modified xsi:type="dcterms:W3CDTF">2020-02-11T18:46:09Z</dcterms:modified>
</cp:coreProperties>
</file>